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66"/>
  <workbookPr filterPrivacy="1" defaultThemeVersion="124226"/>
  <bookViews>
    <workbookView xWindow="0" yWindow="0" windowWidth="18780" windowHeight="7680" tabRatio="734"/>
  </bookViews>
  <sheets>
    <sheet name="Overview" sheetId="12" r:id="rId1"/>
    <sheet name="Updater" sheetId="4" r:id="rId2"/>
    <sheet name="combined packages all observed" sheetId="6" r:id="rId3"/>
    <sheet name="Combined packages none observed" sheetId="9" r:id="rId4"/>
    <sheet name="combined package some observed" sheetId="11" r:id="rId5"/>
    <sheet name="interval estimates" sheetId="5" r:id="rId6"/>
    <sheet name="Combined Low PV" sheetId="7" r:id="rId7"/>
    <sheet name="Combined High PV" sheetId="8" r:id="rId8"/>
  </sheets>
  <definedNames>
    <definedName name="observed">#REF!</definedName>
    <definedName name="observedornot">#REF!</definedName>
  </definedNames>
  <calcPr calcId="171027"/>
</workbook>
</file>

<file path=xl/calcChain.xml><?xml version="1.0" encoding="utf-8"?>
<calcChain xmlns="http://schemas.openxmlformats.org/spreadsheetml/2006/main">
  <c r="D7" i="6" l="1"/>
  <c r="F30" i="5" l="1"/>
  <c r="F31" i="5" s="1"/>
  <c r="E30" i="5"/>
  <c r="E31" i="5" s="1"/>
  <c r="D30" i="5"/>
  <c r="D31" i="5" s="1"/>
  <c r="F29" i="5"/>
  <c r="E29" i="5"/>
  <c r="D29" i="5"/>
  <c r="F13" i="5"/>
  <c r="E13" i="5"/>
  <c r="D13" i="5"/>
  <c r="F12" i="5"/>
  <c r="E12" i="5"/>
  <c r="D12" i="5"/>
  <c r="F11" i="5"/>
  <c r="E11" i="5"/>
  <c r="D11" i="5"/>
  <c r="C12" i="5"/>
  <c r="C13" i="5" s="1"/>
  <c r="M18" i="11" l="1"/>
  <c r="L18" i="11"/>
  <c r="K18" i="11"/>
  <c r="J18" i="11"/>
  <c r="I18" i="11"/>
  <c r="H18" i="11"/>
  <c r="G18" i="11"/>
  <c r="F18" i="11"/>
  <c r="E18" i="11"/>
  <c r="D18" i="11"/>
  <c r="L13" i="11"/>
  <c r="L14" i="11" s="1"/>
  <c r="K13" i="11"/>
  <c r="K14" i="11" s="1"/>
  <c r="J13" i="11"/>
  <c r="J14" i="11" s="1"/>
  <c r="I13" i="11"/>
  <c r="I14" i="11" s="1"/>
  <c r="H13" i="11"/>
  <c r="H14" i="11" s="1"/>
  <c r="G13" i="11"/>
  <c r="G14" i="11" s="1"/>
  <c r="F13" i="11"/>
  <c r="F14" i="11" s="1"/>
  <c r="E13" i="11"/>
  <c r="E14" i="11" s="1"/>
  <c r="D13" i="11"/>
  <c r="D14" i="11" s="1"/>
  <c r="C13" i="11"/>
  <c r="C14" i="11" s="1"/>
  <c r="M9" i="11"/>
  <c r="M8" i="11"/>
  <c r="L8" i="11"/>
  <c r="M19" i="11" s="1"/>
  <c r="K8" i="11"/>
  <c r="L19" i="11" s="1"/>
  <c r="J8" i="11"/>
  <c r="K19" i="11" s="1"/>
  <c r="I8" i="11"/>
  <c r="J19" i="11" s="1"/>
  <c r="H8" i="11"/>
  <c r="I19" i="11" s="1"/>
  <c r="G8" i="11"/>
  <c r="H19" i="11" s="1"/>
  <c r="F8" i="11"/>
  <c r="G19" i="11" s="1"/>
  <c r="E8" i="11"/>
  <c r="F19" i="11" s="1"/>
  <c r="D8" i="11"/>
  <c r="E19" i="11" s="1"/>
  <c r="C8" i="11"/>
  <c r="D19" i="11" s="1"/>
  <c r="M7" i="11"/>
  <c r="D8" i="9"/>
  <c r="C8" i="9"/>
  <c r="D6" i="9"/>
  <c r="C6" i="9"/>
  <c r="G20" i="11" l="1"/>
  <c r="F5" i="11" s="1"/>
  <c r="F12" i="11" s="1"/>
  <c r="K20" i="11"/>
  <c r="J5" i="11" s="1"/>
  <c r="J12" i="11" s="1"/>
  <c r="D20" i="11"/>
  <c r="C5" i="11" s="1"/>
  <c r="C12" i="11" s="1"/>
  <c r="M13" i="11"/>
  <c r="M14" i="11" s="1"/>
  <c r="N19" i="11"/>
  <c r="L20" i="11"/>
  <c r="K5" i="11" s="1"/>
  <c r="K12" i="11" s="1"/>
  <c r="H20" i="11"/>
  <c r="G5" i="11" s="1"/>
  <c r="G12" i="11" s="1"/>
  <c r="F20" i="11"/>
  <c r="E5" i="11" s="1"/>
  <c r="E12" i="11" s="1"/>
  <c r="J20" i="11"/>
  <c r="I5" i="11" s="1"/>
  <c r="I12" i="11" s="1"/>
  <c r="E20" i="11"/>
  <c r="D5" i="11" s="1"/>
  <c r="D12" i="11" s="1"/>
  <c r="I20" i="11"/>
  <c r="H5" i="11" s="1"/>
  <c r="H12" i="11" s="1"/>
  <c r="M20" i="11"/>
  <c r="L5" i="11" s="1"/>
  <c r="L12" i="11" s="1"/>
  <c r="N18" i="11"/>
  <c r="M17" i="9"/>
  <c r="L17" i="9"/>
  <c r="K17" i="9"/>
  <c r="J17" i="9"/>
  <c r="I17" i="9"/>
  <c r="H17" i="9"/>
  <c r="G17" i="9"/>
  <c r="F17" i="9"/>
  <c r="E17" i="9"/>
  <c r="D17" i="9"/>
  <c r="L12" i="9"/>
  <c r="L13" i="9" s="1"/>
  <c r="K12" i="9"/>
  <c r="K13" i="9" s="1"/>
  <c r="J12" i="9"/>
  <c r="J13" i="9" s="1"/>
  <c r="I12" i="9"/>
  <c r="I13" i="9" s="1"/>
  <c r="H12" i="9"/>
  <c r="H13" i="9" s="1"/>
  <c r="G12" i="9"/>
  <c r="G13" i="9" s="1"/>
  <c r="F12" i="9"/>
  <c r="F13" i="9" s="1"/>
  <c r="E12" i="9"/>
  <c r="E13" i="9" s="1"/>
  <c r="D12" i="9"/>
  <c r="D13" i="9" s="1"/>
  <c r="C12" i="9"/>
  <c r="C13" i="9" s="1"/>
  <c r="M8" i="9"/>
  <c r="M7" i="9"/>
  <c r="L7" i="9"/>
  <c r="M18" i="9" s="1"/>
  <c r="K7" i="9"/>
  <c r="L18" i="9" s="1"/>
  <c r="J7" i="9"/>
  <c r="K18" i="9" s="1"/>
  <c r="I7" i="9"/>
  <c r="J18" i="9" s="1"/>
  <c r="H7" i="9"/>
  <c r="I18" i="9" s="1"/>
  <c r="G7" i="9"/>
  <c r="H18" i="9" s="1"/>
  <c r="F7" i="9"/>
  <c r="G18" i="9" s="1"/>
  <c r="E7" i="9"/>
  <c r="F18" i="9" s="1"/>
  <c r="D7" i="9"/>
  <c r="E18" i="9" s="1"/>
  <c r="C7" i="9"/>
  <c r="D18" i="9" s="1"/>
  <c r="M6" i="9"/>
  <c r="F26" i="5"/>
  <c r="E26" i="5"/>
  <c r="D26" i="5"/>
  <c r="F24" i="5"/>
  <c r="G33" i="5" s="1"/>
  <c r="E24" i="5"/>
  <c r="F33" i="5" s="1"/>
  <c r="D24" i="5"/>
  <c r="E33" i="5" s="1"/>
  <c r="C26" i="5"/>
  <c r="C24" i="5"/>
  <c r="F25" i="5"/>
  <c r="E25" i="5"/>
  <c r="D25" i="5"/>
  <c r="C25" i="5"/>
  <c r="D34" i="5" s="1"/>
  <c r="H9" i="4"/>
  <c r="H7" i="4"/>
  <c r="K16" i="4" s="1"/>
  <c r="H8" i="4"/>
  <c r="M17" i="8"/>
  <c r="L17" i="8"/>
  <c r="K17" i="8"/>
  <c r="J17" i="8"/>
  <c r="I17" i="8"/>
  <c r="H17" i="8"/>
  <c r="G17" i="8"/>
  <c r="F17" i="8"/>
  <c r="E17" i="8"/>
  <c r="D17" i="8"/>
  <c r="L12" i="8"/>
  <c r="L13" i="8" s="1"/>
  <c r="K12" i="8"/>
  <c r="K13" i="8" s="1"/>
  <c r="J12" i="8"/>
  <c r="J13" i="8" s="1"/>
  <c r="I12" i="8"/>
  <c r="I13" i="8" s="1"/>
  <c r="H12" i="8"/>
  <c r="H13" i="8" s="1"/>
  <c r="G12" i="8"/>
  <c r="G13" i="8" s="1"/>
  <c r="F12" i="8"/>
  <c r="F13" i="8" s="1"/>
  <c r="E12" i="8"/>
  <c r="E13" i="8" s="1"/>
  <c r="D12" i="8"/>
  <c r="D13" i="8" s="1"/>
  <c r="C12" i="8"/>
  <c r="C13" i="8" s="1"/>
  <c r="M8" i="8"/>
  <c r="M7" i="8"/>
  <c r="L7" i="8"/>
  <c r="M18" i="8" s="1"/>
  <c r="K7" i="8"/>
  <c r="L18" i="8" s="1"/>
  <c r="J7" i="8"/>
  <c r="K18" i="8" s="1"/>
  <c r="I7" i="8"/>
  <c r="J18" i="8" s="1"/>
  <c r="H7" i="8"/>
  <c r="I18" i="8" s="1"/>
  <c r="G7" i="8"/>
  <c r="H18" i="8" s="1"/>
  <c r="H19" i="8" s="1"/>
  <c r="G4" i="8" s="1"/>
  <c r="G11" i="8" s="1"/>
  <c r="F7" i="8"/>
  <c r="G18" i="8" s="1"/>
  <c r="E7" i="8"/>
  <c r="F18" i="8" s="1"/>
  <c r="D7" i="8"/>
  <c r="E18" i="8" s="1"/>
  <c r="C7" i="8"/>
  <c r="D18" i="8" s="1"/>
  <c r="D19" i="8" s="1"/>
  <c r="C4" i="8" s="1"/>
  <c r="C11" i="8" s="1"/>
  <c r="M6" i="8"/>
  <c r="M17" i="7"/>
  <c r="L17" i="7"/>
  <c r="K17" i="7"/>
  <c r="J17" i="7"/>
  <c r="I17" i="7"/>
  <c r="H17" i="7"/>
  <c r="G17" i="7"/>
  <c r="F17" i="7"/>
  <c r="E17" i="7"/>
  <c r="D17" i="7"/>
  <c r="L12" i="7"/>
  <c r="L13" i="7" s="1"/>
  <c r="K12" i="7"/>
  <c r="K13" i="7" s="1"/>
  <c r="J12" i="7"/>
  <c r="J13" i="7" s="1"/>
  <c r="I12" i="7"/>
  <c r="I13" i="7" s="1"/>
  <c r="H12" i="7"/>
  <c r="H13" i="7" s="1"/>
  <c r="G12" i="7"/>
  <c r="G13" i="7" s="1"/>
  <c r="F12" i="7"/>
  <c r="F13" i="7" s="1"/>
  <c r="E12" i="7"/>
  <c r="E13" i="7" s="1"/>
  <c r="D12" i="7"/>
  <c r="D13" i="7" s="1"/>
  <c r="C12" i="7"/>
  <c r="C13" i="7" s="1"/>
  <c r="M8" i="7"/>
  <c r="M7" i="7"/>
  <c r="L7" i="7"/>
  <c r="M18" i="7" s="1"/>
  <c r="K7" i="7"/>
  <c r="L18" i="7" s="1"/>
  <c r="J7" i="7"/>
  <c r="K18" i="7" s="1"/>
  <c r="I7" i="7"/>
  <c r="J18" i="7" s="1"/>
  <c r="H7" i="7"/>
  <c r="I18" i="7" s="1"/>
  <c r="G7" i="7"/>
  <c r="H18" i="7" s="1"/>
  <c r="F7" i="7"/>
  <c r="G18" i="7" s="1"/>
  <c r="E7" i="7"/>
  <c r="F18" i="7" s="1"/>
  <c r="D7" i="7"/>
  <c r="E18" i="7" s="1"/>
  <c r="C7" i="7"/>
  <c r="D18" i="7" s="1"/>
  <c r="M6" i="7"/>
  <c r="F19" i="8" l="1"/>
  <c r="E4" i="8" s="1"/>
  <c r="E11" i="8" s="1"/>
  <c r="J19" i="8"/>
  <c r="I4" i="8" s="1"/>
  <c r="I11" i="8" s="1"/>
  <c r="M12" i="8"/>
  <c r="M13" i="8" s="1"/>
  <c r="N18" i="8"/>
  <c r="L19" i="8"/>
  <c r="K4" i="8" s="1"/>
  <c r="K11" i="8" s="1"/>
  <c r="K19" i="8"/>
  <c r="J4" i="8" s="1"/>
  <c r="J11" i="8" s="1"/>
  <c r="G19" i="8"/>
  <c r="F4" i="8" s="1"/>
  <c r="F11" i="8" s="1"/>
  <c r="M12" i="7"/>
  <c r="M13" i="7" s="1"/>
  <c r="N18" i="7"/>
  <c r="L19" i="9"/>
  <c r="K4" i="9" s="1"/>
  <c r="K11" i="9" s="1"/>
  <c r="H19" i="9"/>
  <c r="G4" i="9" s="1"/>
  <c r="G11" i="9" s="1"/>
  <c r="D33" i="5"/>
  <c r="C30" i="5"/>
  <c r="C31" i="5" s="1"/>
  <c r="K17" i="4"/>
  <c r="K18" i="4" s="1"/>
  <c r="H5" i="4" s="1"/>
  <c r="H12" i="4" s="1"/>
  <c r="M12" i="9"/>
  <c r="M13" i="9" s="1"/>
  <c r="H13" i="4"/>
  <c r="H14" i="4" s="1"/>
  <c r="N20" i="11"/>
  <c r="M5" i="11" s="1"/>
  <c r="M12" i="11" s="1"/>
  <c r="N18" i="9"/>
  <c r="G19" i="9"/>
  <c r="F4" i="9" s="1"/>
  <c r="F11" i="9" s="1"/>
  <c r="K19" i="9"/>
  <c r="J4" i="9" s="1"/>
  <c r="J11" i="9" s="1"/>
  <c r="D19" i="9"/>
  <c r="C4" i="9" s="1"/>
  <c r="C11" i="9" s="1"/>
  <c r="F19" i="9"/>
  <c r="E4" i="9" s="1"/>
  <c r="E11" i="9" s="1"/>
  <c r="J19" i="9"/>
  <c r="I4" i="9" s="1"/>
  <c r="I11" i="9" s="1"/>
  <c r="N17" i="9"/>
  <c r="E19" i="9"/>
  <c r="D4" i="9" s="1"/>
  <c r="D11" i="9" s="1"/>
  <c r="I19" i="9"/>
  <c r="H4" i="9" s="1"/>
  <c r="H11" i="9" s="1"/>
  <c r="M19" i="9"/>
  <c r="L4" i="9" s="1"/>
  <c r="L11" i="9" s="1"/>
  <c r="G34" i="5"/>
  <c r="G35" i="5" s="1"/>
  <c r="F22" i="5" s="1"/>
  <c r="F34" i="5"/>
  <c r="F35" i="5" s="1"/>
  <c r="E22" i="5" s="1"/>
  <c r="E34" i="5"/>
  <c r="E35" i="5" s="1"/>
  <c r="D22" i="5" s="1"/>
  <c r="D35" i="5"/>
  <c r="C22" i="5" s="1"/>
  <c r="C29" i="5" s="1"/>
  <c r="N17" i="8"/>
  <c r="E19" i="8"/>
  <c r="D4" i="8" s="1"/>
  <c r="D11" i="8" s="1"/>
  <c r="I19" i="8"/>
  <c r="H4" i="8" s="1"/>
  <c r="H11" i="8" s="1"/>
  <c r="M19" i="8"/>
  <c r="L4" i="8" s="1"/>
  <c r="L11" i="8" s="1"/>
  <c r="H19" i="7"/>
  <c r="G4" i="7" s="1"/>
  <c r="G11" i="7" s="1"/>
  <c r="E19" i="7"/>
  <c r="D4" i="7" s="1"/>
  <c r="D11" i="7" s="1"/>
  <c r="I19" i="7"/>
  <c r="H4" i="7" s="1"/>
  <c r="H11" i="7" s="1"/>
  <c r="M19" i="7"/>
  <c r="L4" i="7" s="1"/>
  <c r="L11" i="7" s="1"/>
  <c r="F19" i="7"/>
  <c r="E4" i="7" s="1"/>
  <c r="E11" i="7" s="1"/>
  <c r="J19" i="7"/>
  <c r="I4" i="7" s="1"/>
  <c r="I11" i="7" s="1"/>
  <c r="D19" i="7"/>
  <c r="C4" i="7" s="1"/>
  <c r="C11" i="7" s="1"/>
  <c r="L19" i="7"/>
  <c r="K4" i="7" s="1"/>
  <c r="K11" i="7" s="1"/>
  <c r="G19" i="7"/>
  <c r="F4" i="7" s="1"/>
  <c r="F11" i="7" s="1"/>
  <c r="K19" i="7"/>
  <c r="J4" i="7" s="1"/>
  <c r="J11" i="7" s="1"/>
  <c r="N17" i="7"/>
  <c r="G15" i="5"/>
  <c r="F16" i="5"/>
  <c r="F15" i="5"/>
  <c r="F7" i="5"/>
  <c r="G16" i="5" s="1"/>
  <c r="E7" i="5"/>
  <c r="N19" i="9" l="1"/>
  <c r="M4" i="9" s="1"/>
  <c r="M11" i="9" s="1"/>
  <c r="N19" i="8"/>
  <c r="M4" i="8" s="1"/>
  <c r="M11" i="8" s="1"/>
  <c r="N19" i="7"/>
  <c r="M4" i="7" s="1"/>
  <c r="M11" i="7" s="1"/>
  <c r="G17" i="5"/>
  <c r="F4" i="5" s="1"/>
  <c r="F17" i="5"/>
  <c r="E4" i="5" s="1"/>
  <c r="L12" i="6"/>
  <c r="L13" i="6" s="1"/>
  <c r="K12" i="6"/>
  <c r="K13" i="6" s="1"/>
  <c r="J12" i="6"/>
  <c r="J13" i="6" s="1"/>
  <c r="I12" i="6"/>
  <c r="I13" i="6" s="1"/>
  <c r="H12" i="6"/>
  <c r="H13" i="6" s="1"/>
  <c r="G12" i="6"/>
  <c r="G13" i="6" s="1"/>
  <c r="F12" i="6"/>
  <c r="F13" i="6" s="1"/>
  <c r="E12" i="6"/>
  <c r="E13" i="6" s="1"/>
  <c r="D12" i="6"/>
  <c r="D13" i="6" s="1"/>
  <c r="C12" i="6"/>
  <c r="C13" i="6" s="1"/>
  <c r="D13" i="4"/>
  <c r="D14" i="4" s="1"/>
  <c r="M8" i="6" l="1"/>
  <c r="M7" i="6"/>
  <c r="M6" i="6"/>
  <c r="M17" i="6"/>
  <c r="L17" i="6"/>
  <c r="K17" i="6"/>
  <c r="J17" i="6"/>
  <c r="I17" i="6"/>
  <c r="H17" i="6"/>
  <c r="G17" i="6"/>
  <c r="F17" i="6"/>
  <c r="L7" i="6"/>
  <c r="M18" i="6" s="1"/>
  <c r="K7" i="6"/>
  <c r="L18" i="6" s="1"/>
  <c r="J7" i="6"/>
  <c r="K18" i="6" s="1"/>
  <c r="I7" i="6"/>
  <c r="J18" i="6" s="1"/>
  <c r="H7" i="6"/>
  <c r="I18" i="6" s="1"/>
  <c r="G7" i="6"/>
  <c r="H18" i="6" s="1"/>
  <c r="F7" i="6"/>
  <c r="G18" i="6" s="1"/>
  <c r="E7" i="6"/>
  <c r="F18" i="6" s="1"/>
  <c r="E17" i="6"/>
  <c r="D17" i="6"/>
  <c r="E18" i="6"/>
  <c r="C7" i="6"/>
  <c r="D18" i="6" s="1"/>
  <c r="D7" i="5"/>
  <c r="E16" i="5" s="1"/>
  <c r="E15" i="5"/>
  <c r="D15" i="5"/>
  <c r="C7" i="5"/>
  <c r="D16" i="5" s="1"/>
  <c r="D19" i="6" l="1"/>
  <c r="C4" i="6" s="1"/>
  <c r="C11" i="6" s="1"/>
  <c r="N17" i="6"/>
  <c r="M12" i="6"/>
  <c r="M13" i="6" s="1"/>
  <c r="F19" i="6"/>
  <c r="E4" i="6" s="1"/>
  <c r="E11" i="6" s="1"/>
  <c r="N18" i="6"/>
  <c r="J19" i="6"/>
  <c r="I4" i="6" s="1"/>
  <c r="I11" i="6" s="1"/>
  <c r="H19" i="6"/>
  <c r="G4" i="6" s="1"/>
  <c r="G11" i="6" s="1"/>
  <c r="L19" i="6"/>
  <c r="K4" i="6" s="1"/>
  <c r="K11" i="6" s="1"/>
  <c r="I19" i="6"/>
  <c r="H4" i="6" s="1"/>
  <c r="H11" i="6" s="1"/>
  <c r="M19" i="6"/>
  <c r="L4" i="6" s="1"/>
  <c r="L11" i="6" s="1"/>
  <c r="G19" i="6"/>
  <c r="F4" i="6" s="1"/>
  <c r="F11" i="6" s="1"/>
  <c r="K19" i="6"/>
  <c r="J4" i="6" s="1"/>
  <c r="J11" i="6" s="1"/>
  <c r="E19" i="6"/>
  <c r="D4" i="6" s="1"/>
  <c r="D11" i="6" s="1"/>
  <c r="E17" i="5"/>
  <c r="D4" i="5" s="1"/>
  <c r="D17" i="5"/>
  <c r="C4" i="5" s="1"/>
  <c r="C11" i="5" s="1"/>
  <c r="E16" i="4"/>
  <c r="D8" i="4"/>
  <c r="E17" i="4" s="1"/>
  <c r="N19" i="6" l="1"/>
  <c r="M4" i="6" s="1"/>
  <c r="M11" i="6" s="1"/>
  <c r="E18" i="4"/>
  <c r="D5" i="4" s="1"/>
  <c r="D12" i="4" s="1"/>
</calcChain>
</file>

<file path=xl/sharedStrings.xml><?xml version="1.0" encoding="utf-8"?>
<sst xmlns="http://schemas.openxmlformats.org/spreadsheetml/2006/main" count="346" uniqueCount="113">
  <si>
    <t>P(T|E) = P(T) * P(E|T) / {[P(T) * P(E|T)] + [P(~T) * P(E|~T)]}</t>
  </si>
  <si>
    <t>P(T|E)</t>
  </si>
  <si>
    <t>P(T)</t>
  </si>
  <si>
    <t>P(E|T)</t>
  </si>
  <si>
    <t>P(~T)</t>
  </si>
  <si>
    <t>P(E|~T)</t>
  </si>
  <si>
    <t>P(T) * P(E|T)</t>
  </si>
  <si>
    <t>P(~T) * P(E|~T)</t>
  </si>
  <si>
    <t>[P(T) * P(E|T)] + [P(~T) * P(E|~T)]</t>
  </si>
  <si>
    <t>PRIOR</t>
  </si>
  <si>
    <t>POSTERIOR</t>
  </si>
  <si>
    <t>SENSITIVITY</t>
  </si>
  <si>
    <t>TYPE I ERROR</t>
  </si>
  <si>
    <t>P(E)</t>
  </si>
  <si>
    <t>evidence 1</t>
  </si>
  <si>
    <t>evidence 2</t>
  </si>
  <si>
    <t>evidence 3</t>
  </si>
  <si>
    <t>evidence 4</t>
  </si>
  <si>
    <t>evidence 5</t>
  </si>
  <si>
    <t>evidence 6</t>
  </si>
  <si>
    <t>evidence 7</t>
  </si>
  <si>
    <t>evidence 8</t>
  </si>
  <si>
    <t>evidence 9</t>
  </si>
  <si>
    <t>evidence 10</t>
  </si>
  <si>
    <t>For missing pieces of evidence (i.e. if you have less than ten pieces of evidence), just input ONE = "1" for sensitivity and T1E values, where those pieces of evidence are not assessed.</t>
  </si>
  <si>
    <t xml:space="preserve">Entire Package of evidence </t>
  </si>
  <si>
    <t>calc ev 1</t>
  </si>
  <si>
    <t>calc ev 2</t>
  </si>
  <si>
    <t>calc ev 3</t>
  </si>
  <si>
    <t>calc package</t>
  </si>
  <si>
    <t>calc ev 10</t>
  </si>
  <si>
    <t>calc ev 9</t>
  </si>
  <si>
    <t>calc ev 8</t>
  </si>
  <si>
    <t>calc ev 7</t>
  </si>
  <si>
    <t>calc ev 6</t>
  </si>
  <si>
    <t>calc ev 5</t>
  </si>
  <si>
    <t>calc ev 4</t>
  </si>
  <si>
    <t>Don't touch below cells</t>
  </si>
  <si>
    <t>Bayes formula</t>
  </si>
  <si>
    <t>Probative Value</t>
  </si>
  <si>
    <t>Difference</t>
  </si>
  <si>
    <t>LR</t>
  </si>
  <si>
    <t>Log(LR)</t>
  </si>
  <si>
    <t>lowest T1E, highest S</t>
  </si>
  <si>
    <t>lowest T1E, lowest S</t>
  </si>
  <si>
    <t>highest T1E, highest S</t>
  </si>
  <si>
    <t>highest T1E, lowest S</t>
  </si>
  <si>
    <t>Interval estimates</t>
  </si>
  <si>
    <t>input the extreme values of the two intervals for Sensitivity and Type I error</t>
  </si>
  <si>
    <t>E1 LOW PV</t>
  </si>
  <si>
    <t>E2 LOW PV</t>
  </si>
  <si>
    <t>E3 LOW PV</t>
  </si>
  <si>
    <t>E4 LOW PV</t>
  </si>
  <si>
    <t>E5 LOW PV</t>
  </si>
  <si>
    <t>E6 LOW PV</t>
  </si>
  <si>
    <t>E7 LOW PV</t>
  </si>
  <si>
    <t>E8 LOW PV</t>
  </si>
  <si>
    <t>E9 LOW PV</t>
  </si>
  <si>
    <t>E10 LOW PV</t>
  </si>
  <si>
    <t>E1 HIGH PV</t>
  </si>
  <si>
    <t>E2 HIGH PV</t>
  </si>
  <si>
    <t>E3 HIGH PV</t>
  </si>
  <si>
    <t>E4 HIGH PV</t>
  </si>
  <si>
    <t>E5 HIGH PV</t>
  </si>
  <si>
    <t>E6 HIGH PV</t>
  </si>
  <si>
    <t>E7 HIGH PV</t>
  </si>
  <si>
    <t>E8 HIGH PV</t>
  </si>
  <si>
    <t>E9 HIGH PV</t>
  </si>
  <si>
    <t>E10 HIGH PV</t>
  </si>
  <si>
    <t>IF YOU DON'T OBSERVE THE EVIDENCE</t>
  </si>
  <si>
    <t>IF YOU OBSERVE THE EVIDENCE</t>
  </si>
  <si>
    <t>IF YOU DO NOT OBSERVE THE EVIDENCE</t>
  </si>
  <si>
    <t>PASTE VALUES FROM THE TWO PREVIOUS SPREADSHEETS DEPENDING ON WHETHER YOU HAVE OBSERVED THE PIECE OF EVIDENCE OR NOT</t>
  </si>
  <si>
    <t>0.99+</t>
  </si>
  <si>
    <t>0.95 – 0.99</t>
  </si>
  <si>
    <t>0.85 – 0.95</t>
  </si>
  <si>
    <t>0.70 – 0.85</t>
  </si>
  <si>
    <t>0.50 – 0.70</t>
  </si>
  <si>
    <t>0.30 – 0.50</t>
  </si>
  <si>
    <t>0.15 – 0.30</t>
  </si>
  <si>
    <t>0.05 – 0.15</t>
  </si>
  <si>
    <t>0.01 – 0.05</t>
  </si>
  <si>
    <t>Less than 0.01</t>
  </si>
  <si>
    <t>Practically certain that () is true</t>
  </si>
  <si>
    <t>Reasonably certain that () is true</t>
  </si>
  <si>
    <t>Highly confident that () is true</t>
  </si>
  <si>
    <t>Cautiously confident that () is true</t>
  </si>
  <si>
    <t>More confident than not confident that () is true</t>
  </si>
  <si>
    <t>Neither confident nor not confident that () is true (or false) – no idea</t>
  </si>
  <si>
    <t>More confident than not confident that () is false</t>
  </si>
  <si>
    <t>Cautiously confident that () is false</t>
  </si>
  <si>
    <t>Highly confident that () is false</t>
  </si>
  <si>
    <t>Reasonably certain that () is false</t>
  </si>
  <si>
    <t>Practically certain that () is false</t>
  </si>
  <si>
    <t>This spreadsheet has been developed by Barbara Befani.</t>
  </si>
  <si>
    <t>Input values for Sensitivity and Type I error, drawing on the qualitative descriptors rubrics on the right, if needed.</t>
  </si>
  <si>
    <t>The posterior on the left is the updated confidence if you have observed the evidence, while the posterior on the right is the updated confidence if you have not observed the evidence.</t>
  </si>
  <si>
    <t>Instructions for use are at the bottom of each sheet, highlighted in gray.</t>
  </si>
  <si>
    <t>This spreadsheet is useful when NONE of the pieces of evidence of a package, where each piece of evidence is assumed to be stochastically independent from the others, have been observed.</t>
  </si>
  <si>
    <t>This spreadsheet is useful when ALL the pieces of evidence of a package, where each piece of evidence is assumed to be stochastically independent from the others, have been observed.</t>
  </si>
  <si>
    <t>Input values for Sensitivity and Type I error for each single piece of evidence that you are considering. Type "1" on the remaining columns (Sensitivity and Type I error rows)</t>
  </si>
  <si>
    <t>The Sensitivity and Type I error values for the pieces of evidence considered are automatically calculated from the previous spreadsheet. Type "1" on the remaining columns (Sensitivity and Type I error rows)</t>
  </si>
  <si>
    <t>This spreadsheet is useful when SOME but not ALL the pieces of evidence of a package, where each piece of evidence is assumed to be stochastically independent from the others, have been observed.</t>
  </si>
  <si>
    <t>Copy-paste values for Sensitivity and Type I error for each single piece of evidence that you are considering from the two previous spreadsheets, copying from the "all observed" if you have observed it, and from the "none observed" if you have not observed it. Type "1" on the remaining columns (Sensitivity and Type I error rows)</t>
  </si>
  <si>
    <t>This spreadsheet is useful when you want to consider an interval rather than an point estimate for both Sensitivity and Type I error. The four columns refer to the four possible combinations of min and max values.</t>
  </si>
  <si>
    <t>The first column represents the combination with the Highest Probative Value, the last column the combination with the lowest PV.</t>
  </si>
  <si>
    <t>HIGHEST PROBATIVE VALUE</t>
  </si>
  <si>
    <t>LOWEST PROBATIVE VALUE</t>
  </si>
  <si>
    <t>The top area calculates the posterior when you observe the piece of evidence; the bottom area when you don't observe it.</t>
  </si>
  <si>
    <t>This spreadsheet calculates conservative estimates of the posterior when all pieces of evidence of a package, where each piece of evidence is assumed to be stochastically independent from the others, have been observed.</t>
  </si>
  <si>
    <t>From the "interval estimates" spreadsheet copy-paste the values from column F for each single piece of evidence that you are considering (copy from the "observed" section if the item is observed, and from the "not observed" section if the item is not observed). Type "1" on the remaining columns (Sensitivity and Type I error rows)</t>
  </si>
  <si>
    <t>This spreadsheet calculates optimistic estimates of the posterior when all pieces of evidence of a package, where each piece of evidence is assumed to be stochastically independent from the others, have been observed.</t>
  </si>
  <si>
    <t>From the "interval estimates" spreadsheet copy-paste the values from column C for each single piece of evidence that you are considering (copy from the "observed" section if the item is observed, and from the "not observed" section if the item is not observed). Type "1" on the remaining columns (Sensitivity and Type I error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</si>
</sst>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1"/>
      <color theme="1"/>
      <name val="Calibri"/>
      <family val="2"/>
      <charset val="186"/>
      <scheme val="minor"/>
    </font>
    <font>
      <b/>
      <sz val="11"/>
      <color theme="1"/>
      <name val="Calibri"/>
      <family val="2"/>
      <charset val="186"/>
      <scheme val="minor"/>
    </font>
    <font>
      <b/>
      <sz val="24"/>
      <color theme="1"/>
      <name val="Calibri"/>
      <family val="2"/>
      <charset val="186"/>
      <scheme val="minor"/>
    </font>
    <font>
      <sz val="24"/>
      <color theme="1"/>
      <name val="Calibri"/>
      <family val="2"/>
      <charset val="186"/>
      <scheme val="minor"/>
    </font>
    <font>
      <b/>
      <sz val="16"/>
      <color theme="1"/>
      <name val="Calibri"/>
      <family val="2"/>
      <charset val="186"/>
      <scheme val="minor"/>
    </font>
    <font>
      <sz val="16"/>
      <color theme="1"/>
      <name val="Calibri"/>
      <family val="2"/>
      <charset val="186"/>
      <scheme val="minor"/>
    </font>
    <font>
      <b/>
      <sz val="12"/>
      <color theme="1"/>
      <name val="Calibri"/>
      <family val="2"/>
      <charset val="186"/>
      <scheme val="minor"/>
    </font>
    <font>
      <sz val="12"/>
      <color theme="1"/>
      <name val="Calibri"/>
      <family val="2"/>
      <charset val="186"/>
      <scheme val="minor"/>
    </font>
    <font>
      <i/>
      <sz val="11"/>
      <color theme="1"/>
      <name val="Calibri"/>
      <family val="2"/>
      <scheme val="minor"/>
    </font>
    <font>
      <b/>
      <i/>
      <sz val="11"/>
      <color theme="1"/>
      <name val="Calibri"/>
      <family val="2"/>
      <scheme val="minor"/>
    </font>
    <font>
      <i/>
      <sz val="12"/>
      <color theme="1"/>
      <name val="Calibri"/>
      <family val="2"/>
      <scheme val="minor"/>
    </font>
    <font>
      <i/>
      <sz val="10"/>
      <color theme="1"/>
      <name val="Calibri"/>
      <family val="2"/>
      <scheme val="minor"/>
    </font>
    <font>
      <b/>
      <sz val="12"/>
      <color theme="1"/>
      <name val="Calibri"/>
      <family val="2"/>
      <scheme val="minor"/>
    </font>
    <font>
      <b/>
      <sz val="11"/>
      <color theme="1"/>
      <name val="Calibri"/>
      <family val="2"/>
      <scheme val="minor"/>
    </font>
    <font>
      <b/>
      <i/>
      <sz val="16"/>
      <color rgb="FFFF0000"/>
      <name val="Calibri"/>
      <family val="2"/>
      <scheme val="minor"/>
    </font>
    <font>
      <b/>
      <i/>
      <sz val="11"/>
      <color rgb="FFFF0000"/>
      <name val="Calibri"/>
      <family val="2"/>
      <scheme val="minor"/>
    </font>
    <font>
      <sz val="14"/>
      <color theme="4"/>
      <name val="Calibri"/>
      <family val="2"/>
      <charset val="186"/>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theme="8" tint="0.59999389629810485"/>
        <bgColor indexed="64"/>
      </patternFill>
    </fill>
    <fill>
      <patternFill patternType="solid">
        <fgColor theme="0" tint="-0.14999847407452621"/>
        <bgColor indexed="64"/>
      </patternFill>
    </fill>
  </fills>
  <borders count="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164" fontId="6" fillId="0" borderId="0" xfId="0" applyNumberFormat="1" applyFont="1"/>
    <xf numFmtId="2" fontId="7" fillId="0" borderId="0" xfId="0" applyNumberFormat="1" applyFont="1"/>
    <xf numFmtId="0" fontId="8" fillId="0" borderId="0" xfId="0" applyFont="1"/>
    <xf numFmtId="0" fontId="0" fillId="5" borderId="0" xfId="0" applyFill="1"/>
    <xf numFmtId="0" fontId="7" fillId="4" borderId="0" xfId="0" applyFont="1" applyFill="1"/>
    <xf numFmtId="0" fontId="9" fillId="5" borderId="0" xfId="0" applyFont="1" applyFill="1"/>
    <xf numFmtId="0" fontId="0" fillId="2" borderId="0" xfId="0" applyFill="1"/>
    <xf numFmtId="0" fontId="10" fillId="0" borderId="0" xfId="0" applyFont="1"/>
    <xf numFmtId="0" fontId="11" fillId="0" borderId="0" xfId="0" applyFont="1"/>
    <xf numFmtId="0" fontId="12" fillId="4" borderId="0" xfId="0" applyFont="1" applyFill="1"/>
    <xf numFmtId="0" fontId="13" fillId="5" borderId="0" xfId="0" applyFont="1" applyFill="1"/>
    <xf numFmtId="0" fontId="14" fillId="0" borderId="0" xfId="0" applyFont="1"/>
    <xf numFmtId="0" fontId="15" fillId="0" borderId="0" xfId="0" applyFont="1"/>
    <xf numFmtId="0" fontId="6" fillId="0" borderId="0" xfId="0" applyFont="1" applyFill="1"/>
    <xf numFmtId="2" fontId="7" fillId="0" borderId="0" xfId="0" applyNumberFormat="1" applyFont="1" applyFill="1" applyProtection="1">
      <protection locked="0"/>
    </xf>
    <xf numFmtId="0" fontId="7" fillId="0" borderId="0" xfId="0" applyFont="1" applyFill="1" applyProtection="1">
      <protection locked="0"/>
    </xf>
    <xf numFmtId="0" fontId="7" fillId="0" borderId="0" xfId="0" applyFont="1" applyFill="1"/>
    <xf numFmtId="0" fontId="6" fillId="6" borderId="0" xfId="0" applyFont="1" applyFill="1"/>
    <xf numFmtId="2" fontId="7" fillId="6" borderId="0" xfId="0" applyNumberFormat="1" applyFont="1" applyFill="1" applyProtection="1">
      <protection locked="0"/>
    </xf>
    <xf numFmtId="0" fontId="7" fillId="6" borderId="0" xfId="0" applyFont="1" applyFill="1" applyProtection="1">
      <protection locked="0"/>
    </xf>
    <xf numFmtId="0" fontId="0" fillId="6" borderId="0" xfId="0" applyFill="1"/>
    <xf numFmtId="0" fontId="6" fillId="7" borderId="0" xfId="0" applyFont="1" applyFill="1"/>
    <xf numFmtId="0" fontId="7" fillId="7" borderId="0" xfId="0" applyFont="1" applyFill="1"/>
    <xf numFmtId="164" fontId="6" fillId="7" borderId="0" xfId="0" applyNumberFormat="1" applyFont="1" applyFill="1"/>
    <xf numFmtId="0" fontId="9" fillId="8" borderId="0" xfId="0" applyFont="1" applyFill="1"/>
    <xf numFmtId="0" fontId="0" fillId="8" borderId="0" xfId="0" applyFill="1"/>
    <xf numFmtId="2" fontId="7" fillId="0" borderId="0" xfId="0" applyNumberFormat="1" applyFont="1" applyFill="1"/>
    <xf numFmtId="2" fontId="0" fillId="6" borderId="0" xfId="0" applyNumberFormat="1" applyFill="1"/>
    <xf numFmtId="0" fontId="0" fillId="0" borderId="0" xfId="0" applyAlignment="1">
      <alignment horizontal="left" vertical="center"/>
    </xf>
    <xf numFmtId="0" fontId="16" fillId="0" borderId="0" xfId="0" applyFont="1"/>
    <xf numFmtId="0" fontId="6" fillId="0" borderId="1" xfId="0" applyFont="1" applyFill="1" applyBorder="1"/>
    <xf numFmtId="2" fontId="7" fillId="0" borderId="2" xfId="0" applyNumberFormat="1" applyFont="1" applyFill="1" applyBorder="1" applyProtection="1">
      <protection locked="0"/>
    </xf>
    <xf numFmtId="0" fontId="6" fillId="3" borderId="1" xfId="0" applyFont="1" applyFill="1" applyBorder="1"/>
    <xf numFmtId="2" fontId="7" fillId="3" borderId="2" xfId="0" applyNumberFormat="1" applyFont="1" applyFill="1" applyBorder="1" applyProtection="1">
      <protection locked="0"/>
    </xf>
    <xf numFmtId="0" fontId="6" fillId="6" borderId="1" xfId="0" applyFont="1" applyFill="1" applyBorder="1"/>
    <xf numFmtId="2" fontId="7" fillId="6" borderId="2" xfId="0" applyNumberFormat="1" applyFont="1" applyFill="1" applyBorder="1" applyProtection="1">
      <protection locked="0"/>
    </xf>
    <xf numFmtId="0" fontId="7" fillId="6" borderId="0" xfId="0" applyFont="1" applyFill="1"/>
    <xf numFmtId="0" fontId="9" fillId="9" borderId="0" xfId="0" applyFont="1" applyFill="1"/>
    <xf numFmtId="0" fontId="0" fillId="9" borderId="0" xfId="0" applyFill="1"/>
    <xf numFmtId="0" fontId="10" fillId="9" borderId="0" xfId="0" applyFont="1" applyFill="1"/>
    <xf numFmtId="0" fontId="8" fillId="9"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tabSelected="1" workbookViewId="0">
      <selection activeCell="A6" sqref="A6"/>
    </sheetView>
  </sheetViews>
  <sheetFormatPr defaultRowHeight="15" x14ac:dyDescent="0.25"/>
  <sheetData>
    <row r="2" spans="1:1" x14ac:dyDescent="0.25">
      <c r="A2" t="s">
        <v>94</v>
      </c>
    </row>
    <row r="4" spans="1:1" x14ac:dyDescent="0.25">
      <c r="A4" t="s">
        <v>97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2"/>
  <sheetViews>
    <sheetView zoomScaleNormal="100" workbookViewId="0">
      <selection activeCell="D9" sqref="D9"/>
    </sheetView>
  </sheetViews>
  <sheetFormatPr defaultRowHeight="18.75" customHeight="1" x14ac:dyDescent="0.25"/>
  <cols>
    <col min="2" max="2" width="52.7109375" style="1" customWidth="1"/>
    <col min="3" max="3" width="33.7109375" customWidth="1"/>
    <col min="4" max="4" width="14.42578125" bestFit="1" customWidth="1"/>
    <col min="6" max="6" width="9.28515625" bestFit="1" customWidth="1"/>
    <col min="7" max="7" width="19.28515625" customWidth="1"/>
    <col min="8" max="8" width="12.85546875" customWidth="1"/>
    <col min="12" max="12" width="55.85546875" customWidth="1"/>
    <col min="13" max="13" width="14.7109375" customWidth="1"/>
  </cols>
  <sheetData>
    <row r="2" spans="2:13" ht="18.75" customHeight="1" x14ac:dyDescent="0.5">
      <c r="B2" s="6" t="s">
        <v>38</v>
      </c>
      <c r="C2" s="7" t="s">
        <v>0</v>
      </c>
      <c r="D2" s="5"/>
      <c r="E2" s="5"/>
      <c r="F2" s="5"/>
      <c r="G2" s="3"/>
    </row>
    <row r="3" spans="2:13" ht="18.75" customHeight="1" x14ac:dyDescent="0.5">
      <c r="B3" s="19"/>
      <c r="C3" s="5"/>
      <c r="D3" s="5"/>
      <c r="E3" s="5"/>
      <c r="F3" s="5"/>
      <c r="G3" s="3"/>
    </row>
    <row r="4" spans="2:13" ht="18.75" customHeight="1" x14ac:dyDescent="0.35">
      <c r="B4" s="4"/>
      <c r="C4" s="37" t="s">
        <v>70</v>
      </c>
      <c r="D4" s="5"/>
      <c r="E4" s="5"/>
      <c r="F4" s="5"/>
      <c r="G4" s="37" t="s">
        <v>69</v>
      </c>
      <c r="L4" t="s">
        <v>83</v>
      </c>
      <c r="M4" t="s">
        <v>73</v>
      </c>
    </row>
    <row r="5" spans="2:13" ht="18.75" customHeight="1" thickBot="1" x14ac:dyDescent="0.3">
      <c r="B5" s="6" t="s">
        <v>10</v>
      </c>
      <c r="C5" s="30" t="s">
        <v>1</v>
      </c>
      <c r="D5" s="31">
        <f xml:space="preserve"> E16/E18</f>
        <v>0.72727272727272729</v>
      </c>
      <c r="E5" s="7"/>
      <c r="F5" s="7"/>
      <c r="G5" s="30" t="s">
        <v>1</v>
      </c>
      <c r="H5" s="31">
        <f xml:space="preserve"> K16/K18</f>
        <v>0.22222222222222218</v>
      </c>
      <c r="I5" s="7"/>
      <c r="J5" s="7"/>
      <c r="K5" s="7"/>
      <c r="L5" t="s">
        <v>84</v>
      </c>
      <c r="M5" t="s">
        <v>74</v>
      </c>
    </row>
    <row r="6" spans="2:13" ht="18.75" customHeight="1" thickBot="1" x14ac:dyDescent="0.3">
      <c r="B6" s="6" t="s">
        <v>9</v>
      </c>
      <c r="C6" s="38" t="s">
        <v>2</v>
      </c>
      <c r="D6" s="39">
        <v>0.5</v>
      </c>
      <c r="E6" s="7"/>
      <c r="F6" s="7"/>
      <c r="G6" s="38" t="s">
        <v>2</v>
      </c>
      <c r="H6" s="39">
        <v>0.5</v>
      </c>
      <c r="I6" s="7"/>
      <c r="J6" s="7"/>
      <c r="K6" s="7"/>
      <c r="L6" s="33" t="s">
        <v>85</v>
      </c>
      <c r="M6" s="33" t="s">
        <v>75</v>
      </c>
    </row>
    <row r="7" spans="2:13" ht="18.75" customHeight="1" thickBot="1" x14ac:dyDescent="0.3">
      <c r="B7" s="6" t="s">
        <v>11</v>
      </c>
      <c r="C7" s="40" t="s">
        <v>3</v>
      </c>
      <c r="D7" s="41">
        <v>0.8</v>
      </c>
      <c r="E7" s="7"/>
      <c r="F7" s="7"/>
      <c r="G7" s="40" t="s">
        <v>3</v>
      </c>
      <c r="H7" s="41">
        <f>1-D7</f>
        <v>0.19999999999999996</v>
      </c>
      <c r="I7" s="7"/>
      <c r="J7" s="7"/>
      <c r="K7" s="7"/>
      <c r="L7" t="s">
        <v>86</v>
      </c>
      <c r="M7" t="s">
        <v>76</v>
      </c>
    </row>
    <row r="8" spans="2:13" ht="18.75" customHeight="1" thickBot="1" x14ac:dyDescent="0.3">
      <c r="B8" s="6"/>
      <c r="C8" s="7" t="s">
        <v>4</v>
      </c>
      <c r="D8" s="9">
        <f xml:space="preserve"> 1-D6</f>
        <v>0.5</v>
      </c>
      <c r="E8" s="7"/>
      <c r="F8" s="7"/>
      <c r="G8" s="7" t="s">
        <v>4</v>
      </c>
      <c r="H8" s="9">
        <f xml:space="preserve"> 1-H6</f>
        <v>0.5</v>
      </c>
      <c r="I8" s="7"/>
      <c r="J8" s="7"/>
      <c r="K8" s="7"/>
      <c r="L8" t="s">
        <v>87</v>
      </c>
      <c r="M8" t="s">
        <v>77</v>
      </c>
    </row>
    <row r="9" spans="2:13" ht="18.75" customHeight="1" thickBot="1" x14ac:dyDescent="0.3">
      <c r="B9" s="6" t="s">
        <v>12</v>
      </c>
      <c r="C9" s="42" t="s">
        <v>5</v>
      </c>
      <c r="D9" s="43">
        <v>0.3</v>
      </c>
      <c r="E9" s="7"/>
      <c r="F9" s="7"/>
      <c r="G9" s="42" t="s">
        <v>5</v>
      </c>
      <c r="H9" s="43">
        <f>1-D9</f>
        <v>0.7</v>
      </c>
      <c r="I9" s="7"/>
      <c r="J9" s="7"/>
      <c r="K9" s="7"/>
      <c r="L9" t="s">
        <v>88</v>
      </c>
      <c r="M9" s="36">
        <v>0.5</v>
      </c>
    </row>
    <row r="10" spans="2:13" ht="18.75" customHeight="1" x14ac:dyDescent="0.25">
      <c r="B10" s="6"/>
      <c r="C10" s="6" t="s">
        <v>13</v>
      </c>
      <c r="D10" s="9"/>
      <c r="E10" s="7"/>
      <c r="F10" s="7"/>
      <c r="G10" s="6" t="s">
        <v>13</v>
      </c>
      <c r="H10" s="9"/>
      <c r="I10" s="7"/>
      <c r="J10" s="7"/>
      <c r="K10" s="7"/>
      <c r="L10" t="s">
        <v>89</v>
      </c>
      <c r="M10" t="s">
        <v>78</v>
      </c>
    </row>
    <row r="11" spans="2:13" ht="18.75" customHeight="1" x14ac:dyDescent="0.25">
      <c r="B11" s="6"/>
      <c r="C11" s="6"/>
      <c r="D11" s="9"/>
      <c r="E11" s="7"/>
      <c r="F11" s="7"/>
      <c r="G11" s="6"/>
      <c r="H11" s="9"/>
      <c r="I11" s="7"/>
      <c r="J11" s="7"/>
      <c r="K11" s="7"/>
      <c r="L11" t="s">
        <v>90</v>
      </c>
      <c r="M11" t="s">
        <v>79</v>
      </c>
    </row>
    <row r="12" spans="2:13" ht="18.75" customHeight="1" x14ac:dyDescent="0.25">
      <c r="B12" s="6" t="s">
        <v>39</v>
      </c>
      <c r="C12" s="6" t="s">
        <v>40</v>
      </c>
      <c r="D12" s="9">
        <f>D5-D6</f>
        <v>0.22727272727272729</v>
      </c>
      <c r="E12" s="7"/>
      <c r="F12" s="7"/>
      <c r="G12" s="6" t="s">
        <v>40</v>
      </c>
      <c r="H12" s="9">
        <f>H5-H6</f>
        <v>-0.27777777777777779</v>
      </c>
      <c r="I12" s="7"/>
      <c r="J12" s="7"/>
      <c r="K12" s="7"/>
      <c r="L12" t="s">
        <v>91</v>
      </c>
      <c r="M12" t="s">
        <v>80</v>
      </c>
    </row>
    <row r="13" spans="2:13" ht="18.75" customHeight="1" x14ac:dyDescent="0.25">
      <c r="B13" s="6"/>
      <c r="C13" s="6" t="s">
        <v>41</v>
      </c>
      <c r="D13" s="9">
        <f>D7/D9</f>
        <v>2.666666666666667</v>
      </c>
      <c r="E13" s="7"/>
      <c r="F13" s="7"/>
      <c r="G13" s="6" t="s">
        <v>41</v>
      </c>
      <c r="H13" s="9">
        <f>H7/H9</f>
        <v>0.28571428571428564</v>
      </c>
      <c r="I13" s="7"/>
      <c r="J13" s="7"/>
      <c r="K13" s="7"/>
      <c r="L13" s="14" t="s">
        <v>92</v>
      </c>
      <c r="M13" s="14" t="s">
        <v>81</v>
      </c>
    </row>
    <row r="14" spans="2:13" ht="18.75" customHeight="1" x14ac:dyDescent="0.25">
      <c r="B14" s="6"/>
      <c r="C14" s="6" t="s">
        <v>42</v>
      </c>
      <c r="D14" s="7">
        <f>LN(D13)</f>
        <v>0.9808292530117263</v>
      </c>
      <c r="E14" s="7"/>
      <c r="F14" s="7"/>
      <c r="G14" s="6" t="s">
        <v>42</v>
      </c>
      <c r="H14" s="7">
        <f>LN(H13)</f>
        <v>-1.2527629684953683</v>
      </c>
      <c r="I14" s="7"/>
      <c r="J14" s="7"/>
      <c r="K14" s="7"/>
      <c r="L14" t="s">
        <v>93</v>
      </c>
      <c r="M14" t="s">
        <v>82</v>
      </c>
    </row>
    <row r="15" spans="2:13" ht="18.75" customHeight="1" x14ac:dyDescent="0.25">
      <c r="B15" s="6"/>
      <c r="C15" s="6"/>
      <c r="D15" s="7"/>
      <c r="E15" s="7"/>
      <c r="F15" s="7"/>
      <c r="G15" s="6"/>
      <c r="H15" s="7"/>
      <c r="I15" s="7"/>
      <c r="J15" s="7"/>
      <c r="K15" s="7"/>
    </row>
    <row r="16" spans="2:13" ht="15" hidden="1" customHeight="1" x14ac:dyDescent="0.25">
      <c r="B16" s="6"/>
      <c r="C16" s="7" t="s">
        <v>6</v>
      </c>
      <c r="D16" s="7"/>
      <c r="E16" s="7">
        <f xml:space="preserve"> D6*D7</f>
        <v>0.4</v>
      </c>
      <c r="F16" s="7"/>
      <c r="G16" s="7" t="s">
        <v>6</v>
      </c>
      <c r="H16" s="7"/>
      <c r="I16" s="7"/>
      <c r="J16" s="7"/>
      <c r="K16" s="7">
        <f xml:space="preserve"> H6*H7</f>
        <v>9.9999999999999978E-2</v>
      </c>
    </row>
    <row r="17" spans="2:11" ht="15" hidden="1" customHeight="1" x14ac:dyDescent="0.25">
      <c r="B17" s="6"/>
      <c r="C17" s="7" t="s">
        <v>7</v>
      </c>
      <c r="D17" s="7"/>
      <c r="E17" s="7">
        <f xml:space="preserve"> D8*D9</f>
        <v>0.15</v>
      </c>
      <c r="F17" s="7"/>
      <c r="G17" s="7" t="s">
        <v>7</v>
      </c>
      <c r="H17" s="7"/>
      <c r="I17" s="7"/>
      <c r="J17" s="7"/>
      <c r="K17" s="7">
        <f xml:space="preserve"> H8*H9</f>
        <v>0.35</v>
      </c>
    </row>
    <row r="18" spans="2:11" ht="15" hidden="1" customHeight="1" x14ac:dyDescent="0.25">
      <c r="B18" s="6"/>
      <c r="C18" s="7" t="s">
        <v>8</v>
      </c>
      <c r="D18" s="7"/>
      <c r="E18" s="7">
        <f xml:space="preserve"> E16+E17</f>
        <v>0.55000000000000004</v>
      </c>
      <c r="F18" s="7"/>
      <c r="G18" s="7" t="s">
        <v>8</v>
      </c>
      <c r="H18" s="7"/>
      <c r="I18" s="7"/>
      <c r="J18" s="7"/>
      <c r="K18" s="7">
        <f xml:space="preserve"> K16+K17</f>
        <v>0.44999999999999996</v>
      </c>
    </row>
    <row r="19" spans="2:11" ht="18.75" customHeight="1" x14ac:dyDescent="0.5">
      <c r="B19" s="2"/>
      <c r="C19" s="3"/>
      <c r="D19" s="3"/>
      <c r="E19" s="3"/>
      <c r="F19" s="3"/>
      <c r="G19" s="3"/>
    </row>
    <row r="20" spans="2:11" ht="18.75" customHeight="1" x14ac:dyDescent="0.5">
      <c r="C20" s="3"/>
      <c r="D20" s="3"/>
      <c r="E20" s="3"/>
      <c r="F20" s="3"/>
      <c r="G20" s="3"/>
    </row>
    <row r="21" spans="2:11" s="46" customFormat="1" ht="18.75" customHeight="1" x14ac:dyDescent="0.25">
      <c r="B21" s="45" t="s">
        <v>95</v>
      </c>
    </row>
    <row r="22" spans="2:11" s="46" customFormat="1" ht="18.75" customHeight="1" x14ac:dyDescent="0.25">
      <c r="B22" s="45" t="s">
        <v>96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M8" sqref="M8"/>
    </sheetView>
  </sheetViews>
  <sheetFormatPr defaultRowHeight="15" x14ac:dyDescent="0.25"/>
  <cols>
    <col min="1" max="1" width="19.7109375" customWidth="1"/>
    <col min="2" max="2" width="10.42578125" customWidth="1"/>
    <col min="3" max="4" width="11.28515625" customWidth="1"/>
    <col min="5" max="5" width="12.140625" customWidth="1"/>
    <col min="6" max="6" width="12.7109375" customWidth="1"/>
    <col min="7" max="7" width="13.5703125" customWidth="1"/>
    <col min="8" max="8" width="12" customWidth="1"/>
    <col min="9" max="9" width="12.42578125" customWidth="1"/>
    <col min="10" max="10" width="11.85546875" customWidth="1"/>
    <col min="11" max="11" width="11.7109375" customWidth="1"/>
    <col min="12" max="12" width="13" customWidth="1"/>
    <col min="13" max="13" width="15.42578125" customWidth="1"/>
    <col min="14" max="14" width="14" customWidth="1"/>
  </cols>
  <sheetData>
    <row r="1" spans="1:14" x14ac:dyDescent="0.25">
      <c r="A1" s="13" t="s">
        <v>24</v>
      </c>
      <c r="B1" s="11"/>
      <c r="C1" s="11"/>
      <c r="D1" s="11"/>
      <c r="E1" s="11"/>
      <c r="F1" s="11"/>
      <c r="G1" s="11"/>
      <c r="H1" s="11"/>
      <c r="I1" s="11"/>
      <c r="J1" s="11"/>
      <c r="K1" s="11"/>
      <c r="L1" s="11"/>
      <c r="M1" s="11"/>
    </row>
    <row r="3" spans="1:14" x14ac:dyDescent="0.25">
      <c r="C3" t="s">
        <v>14</v>
      </c>
      <c r="D3" t="s">
        <v>15</v>
      </c>
      <c r="E3" t="s">
        <v>16</v>
      </c>
      <c r="F3" t="s">
        <v>17</v>
      </c>
      <c r="G3" t="s">
        <v>18</v>
      </c>
      <c r="H3" t="s">
        <v>19</v>
      </c>
      <c r="I3" t="s">
        <v>20</v>
      </c>
      <c r="J3" t="s">
        <v>21</v>
      </c>
      <c r="K3" t="s">
        <v>22</v>
      </c>
      <c r="L3" t="s">
        <v>23</v>
      </c>
      <c r="M3" t="s">
        <v>25</v>
      </c>
    </row>
    <row r="4" spans="1:14" ht="15.75" x14ac:dyDescent="0.25">
      <c r="A4" s="29" t="s">
        <v>10</v>
      </c>
      <c r="B4" s="30" t="s">
        <v>1</v>
      </c>
      <c r="C4" s="31">
        <f t="shared" ref="C4:M4" si="0" xml:space="preserve"> D17/D19</f>
        <v>0.65040650406504075</v>
      </c>
      <c r="D4" s="31">
        <f t="shared" si="0"/>
        <v>0.70370370370370361</v>
      </c>
      <c r="E4" s="31">
        <f t="shared" si="0"/>
        <v>0.5</v>
      </c>
      <c r="F4" s="31">
        <f t="shared" si="0"/>
        <v>0.5</v>
      </c>
      <c r="G4" s="31">
        <f t="shared" si="0"/>
        <v>0.5</v>
      </c>
      <c r="H4" s="31">
        <f t="shared" si="0"/>
        <v>0.5</v>
      </c>
      <c r="I4" s="31">
        <f t="shared" si="0"/>
        <v>0.5</v>
      </c>
      <c r="J4" s="31">
        <f t="shared" si="0"/>
        <v>0.5</v>
      </c>
      <c r="K4" s="31">
        <f t="shared" si="0"/>
        <v>0.5</v>
      </c>
      <c r="L4" s="31">
        <f t="shared" si="0"/>
        <v>0.5</v>
      </c>
      <c r="M4" s="31">
        <f t="shared" si="0"/>
        <v>0.81545064377682397</v>
      </c>
    </row>
    <row r="5" spans="1:14" ht="15.75" x14ac:dyDescent="0.25">
      <c r="A5" s="21" t="s">
        <v>9</v>
      </c>
      <c r="B5" s="21" t="s">
        <v>2</v>
      </c>
      <c r="C5" s="22">
        <v>0.5</v>
      </c>
      <c r="D5" s="22">
        <v>0.5</v>
      </c>
      <c r="E5" s="22">
        <v>0.5</v>
      </c>
      <c r="F5" s="22">
        <v>0.5</v>
      </c>
      <c r="G5" s="22">
        <v>0.5</v>
      </c>
      <c r="H5" s="22">
        <v>0.5</v>
      </c>
      <c r="I5" s="22">
        <v>0.5</v>
      </c>
      <c r="J5" s="22">
        <v>0.5</v>
      </c>
      <c r="K5" s="22">
        <v>0.5</v>
      </c>
      <c r="L5" s="22">
        <v>0.5</v>
      </c>
      <c r="M5" s="24">
        <v>0.5</v>
      </c>
    </row>
    <row r="6" spans="1:14" ht="15.75" x14ac:dyDescent="0.25">
      <c r="A6" s="25" t="s">
        <v>11</v>
      </c>
      <c r="B6" s="25" t="s">
        <v>3</v>
      </c>
      <c r="C6" s="26">
        <v>0.8</v>
      </c>
      <c r="D6" s="26">
        <v>0.95</v>
      </c>
      <c r="E6" s="26">
        <v>1</v>
      </c>
      <c r="F6" s="26">
        <v>1</v>
      </c>
      <c r="G6" s="26">
        <v>1</v>
      </c>
      <c r="H6" s="26">
        <v>1</v>
      </c>
      <c r="I6" s="26">
        <v>1</v>
      </c>
      <c r="J6" s="26">
        <v>1</v>
      </c>
      <c r="K6" s="26">
        <v>1</v>
      </c>
      <c r="L6" s="26">
        <v>1</v>
      </c>
      <c r="M6" s="44">
        <f>C6*D6*E6*F6*G6*H6*I6*J6*K6*L6</f>
        <v>0.76</v>
      </c>
    </row>
    <row r="7" spans="1:14" ht="15.75" x14ac:dyDescent="0.25">
      <c r="A7" s="16"/>
      <c r="B7" s="7" t="s">
        <v>4</v>
      </c>
      <c r="C7" s="9">
        <f xml:space="preserve"> 1-C5</f>
        <v>0.5</v>
      </c>
      <c r="D7" s="9">
        <f t="shared" ref="D7:M7" si="1">1-D5</f>
        <v>0.5</v>
      </c>
      <c r="E7" s="9">
        <f t="shared" si="1"/>
        <v>0.5</v>
      </c>
      <c r="F7" s="9">
        <f t="shared" si="1"/>
        <v>0.5</v>
      </c>
      <c r="G7" s="9">
        <f t="shared" si="1"/>
        <v>0.5</v>
      </c>
      <c r="H7" s="9">
        <f t="shared" si="1"/>
        <v>0.5</v>
      </c>
      <c r="I7" s="9">
        <f t="shared" si="1"/>
        <v>0.5</v>
      </c>
      <c r="J7" s="9">
        <f t="shared" si="1"/>
        <v>0.5</v>
      </c>
      <c r="K7" s="9">
        <f t="shared" si="1"/>
        <v>0.5</v>
      </c>
      <c r="L7" s="9">
        <f t="shared" si="1"/>
        <v>0.5</v>
      </c>
      <c r="M7" s="7">
        <f t="shared" si="1"/>
        <v>0.5</v>
      </c>
    </row>
    <row r="8" spans="1:14" ht="15.75" x14ac:dyDescent="0.25">
      <c r="A8" s="25" t="s">
        <v>12</v>
      </c>
      <c r="B8" s="25" t="s">
        <v>5</v>
      </c>
      <c r="C8" s="26">
        <v>0.43</v>
      </c>
      <c r="D8" s="26">
        <v>0.4</v>
      </c>
      <c r="E8" s="26">
        <v>1</v>
      </c>
      <c r="F8" s="26">
        <v>1</v>
      </c>
      <c r="G8" s="26">
        <v>1</v>
      </c>
      <c r="H8" s="26">
        <v>1</v>
      </c>
      <c r="I8" s="26">
        <v>1</v>
      </c>
      <c r="J8" s="26">
        <v>1</v>
      </c>
      <c r="K8" s="26">
        <v>1</v>
      </c>
      <c r="L8" s="26">
        <v>1</v>
      </c>
      <c r="M8" s="44">
        <f>C8*D8*E8*F8*G8*H8*I8*J8*K8*L8</f>
        <v>0.17200000000000001</v>
      </c>
    </row>
    <row r="9" spans="1:14" ht="15.75" x14ac:dyDescent="0.25">
      <c r="A9" s="6"/>
      <c r="B9" s="6" t="s">
        <v>13</v>
      </c>
      <c r="C9" s="9"/>
      <c r="D9" s="7"/>
      <c r="E9" s="7"/>
      <c r="F9" s="7"/>
    </row>
    <row r="10" spans="1:14" ht="15.75" x14ac:dyDescent="0.25">
      <c r="C10" s="9"/>
      <c r="D10" s="7"/>
      <c r="E10" s="7"/>
      <c r="F10" s="7"/>
    </row>
    <row r="11" spans="1:14" ht="15.75" x14ac:dyDescent="0.25">
      <c r="A11" s="6" t="s">
        <v>39</v>
      </c>
      <c r="B11" s="6" t="s">
        <v>40</v>
      </c>
      <c r="C11" s="9">
        <f t="shared" ref="C11:M11" si="2">C4-C5</f>
        <v>0.15040650406504075</v>
      </c>
      <c r="D11" s="9">
        <f t="shared" si="2"/>
        <v>0.20370370370370361</v>
      </c>
      <c r="E11" s="9">
        <f t="shared" si="2"/>
        <v>0</v>
      </c>
      <c r="F11" s="9">
        <f t="shared" si="2"/>
        <v>0</v>
      </c>
      <c r="G11" s="9">
        <f t="shared" si="2"/>
        <v>0</v>
      </c>
      <c r="H11" s="9">
        <f t="shared" si="2"/>
        <v>0</v>
      </c>
      <c r="I11" s="9">
        <f t="shared" si="2"/>
        <v>0</v>
      </c>
      <c r="J11" s="9">
        <f t="shared" si="2"/>
        <v>0</v>
      </c>
      <c r="K11" s="9">
        <f t="shared" si="2"/>
        <v>0</v>
      </c>
      <c r="L11" s="9">
        <f t="shared" si="2"/>
        <v>0</v>
      </c>
      <c r="M11" s="9">
        <f t="shared" si="2"/>
        <v>0.31545064377682397</v>
      </c>
    </row>
    <row r="12" spans="1:14" ht="15.75" x14ac:dyDescent="0.25">
      <c r="A12" s="6"/>
      <c r="B12" s="6" t="s">
        <v>41</v>
      </c>
      <c r="C12" s="9">
        <f t="shared" ref="C12:M12" si="3">C6/C8</f>
        <v>1.86046511627907</v>
      </c>
      <c r="D12" s="9">
        <f t="shared" si="3"/>
        <v>2.3749999999999996</v>
      </c>
      <c r="E12" s="9">
        <f t="shared" si="3"/>
        <v>1</v>
      </c>
      <c r="F12" s="9">
        <f t="shared" si="3"/>
        <v>1</v>
      </c>
      <c r="G12" s="9">
        <f t="shared" si="3"/>
        <v>1</v>
      </c>
      <c r="H12" s="9">
        <f t="shared" si="3"/>
        <v>1</v>
      </c>
      <c r="I12" s="9">
        <f t="shared" si="3"/>
        <v>1</v>
      </c>
      <c r="J12" s="9">
        <f t="shared" si="3"/>
        <v>1</v>
      </c>
      <c r="K12" s="9">
        <f t="shared" si="3"/>
        <v>1</v>
      </c>
      <c r="L12" s="9">
        <f t="shared" si="3"/>
        <v>1</v>
      </c>
      <c r="M12" s="9">
        <f t="shared" si="3"/>
        <v>4.4186046511627906</v>
      </c>
    </row>
    <row r="13" spans="1:14" ht="15.75" x14ac:dyDescent="0.25">
      <c r="A13" s="6"/>
      <c r="B13" s="6" t="s">
        <v>42</v>
      </c>
      <c r="C13" s="9">
        <f t="shared" ref="C13:M13" si="4">LN(C12)</f>
        <v>0.62082651898031926</v>
      </c>
      <c r="D13" s="9">
        <f t="shared" si="4"/>
        <v>0.86499743748660429</v>
      </c>
      <c r="E13" s="9">
        <f t="shared" si="4"/>
        <v>0</v>
      </c>
      <c r="F13" s="9">
        <f t="shared" si="4"/>
        <v>0</v>
      </c>
      <c r="G13" s="9">
        <f t="shared" si="4"/>
        <v>0</v>
      </c>
      <c r="H13" s="9">
        <f t="shared" si="4"/>
        <v>0</v>
      </c>
      <c r="I13" s="9">
        <f t="shared" si="4"/>
        <v>0</v>
      </c>
      <c r="J13" s="9">
        <f t="shared" si="4"/>
        <v>0</v>
      </c>
      <c r="K13" s="9">
        <f t="shared" si="4"/>
        <v>0</v>
      </c>
      <c r="L13" s="9">
        <f t="shared" si="4"/>
        <v>0</v>
      </c>
      <c r="M13" s="9">
        <f t="shared" si="4"/>
        <v>1.4858239564669238</v>
      </c>
    </row>
    <row r="14" spans="1:14" ht="15.75" x14ac:dyDescent="0.25">
      <c r="A14" s="6"/>
      <c r="B14" s="6"/>
      <c r="C14" s="9"/>
      <c r="D14" s="7"/>
      <c r="E14" s="7"/>
      <c r="F14" s="7"/>
    </row>
    <row r="15" spans="1:14" ht="15.75" x14ac:dyDescent="0.25">
      <c r="A15" s="6"/>
      <c r="B15" s="7"/>
      <c r="C15" s="7"/>
      <c r="D15" s="7"/>
      <c r="E15" s="7"/>
      <c r="F15" s="7"/>
    </row>
    <row r="16" spans="1:14" ht="15.75" hidden="1" x14ac:dyDescent="0.25">
      <c r="A16" s="17" t="s">
        <v>37</v>
      </c>
      <c r="B16" s="12"/>
      <c r="C16" s="7"/>
      <c r="D16" s="15" t="s">
        <v>26</v>
      </c>
      <c r="E16" s="10" t="s">
        <v>27</v>
      </c>
      <c r="F16" s="10" t="s">
        <v>28</v>
      </c>
      <c r="G16" s="10" t="s">
        <v>36</v>
      </c>
      <c r="H16" s="10" t="s">
        <v>35</v>
      </c>
      <c r="I16" s="10" t="s">
        <v>34</v>
      </c>
      <c r="J16" s="10" t="s">
        <v>33</v>
      </c>
      <c r="K16" s="10" t="s">
        <v>32</v>
      </c>
      <c r="L16" s="10" t="s">
        <v>31</v>
      </c>
      <c r="M16" s="10" t="s">
        <v>30</v>
      </c>
      <c r="N16" s="10" t="s">
        <v>29</v>
      </c>
    </row>
    <row r="17" spans="1:14" ht="15.75" hidden="1" x14ac:dyDescent="0.25">
      <c r="A17" s="7" t="s">
        <v>6</v>
      </c>
      <c r="B17" s="7"/>
      <c r="C17" s="7"/>
      <c r="D17" s="7">
        <f t="shared" ref="D17:N17" si="5" xml:space="preserve"> C5*C6</f>
        <v>0.4</v>
      </c>
      <c r="E17" s="7">
        <f t="shared" si="5"/>
        <v>0.47499999999999998</v>
      </c>
      <c r="F17" s="7">
        <f t="shared" si="5"/>
        <v>0.5</v>
      </c>
      <c r="G17" s="7">
        <f t="shared" si="5"/>
        <v>0.5</v>
      </c>
      <c r="H17" s="7">
        <f t="shared" si="5"/>
        <v>0.5</v>
      </c>
      <c r="I17" s="7">
        <f t="shared" si="5"/>
        <v>0.5</v>
      </c>
      <c r="J17" s="7">
        <f t="shared" si="5"/>
        <v>0.5</v>
      </c>
      <c r="K17" s="7">
        <f t="shared" si="5"/>
        <v>0.5</v>
      </c>
      <c r="L17" s="7">
        <f t="shared" si="5"/>
        <v>0.5</v>
      </c>
      <c r="M17" s="7">
        <f t="shared" si="5"/>
        <v>0.5</v>
      </c>
      <c r="N17" s="7">
        <f t="shared" si="5"/>
        <v>0.38</v>
      </c>
    </row>
    <row r="18" spans="1:14" ht="15.75" hidden="1" x14ac:dyDescent="0.25">
      <c r="A18" s="7" t="s">
        <v>7</v>
      </c>
      <c r="B18" s="7"/>
      <c r="C18" s="7"/>
      <c r="D18" s="7">
        <f t="shared" ref="D18:N18" si="6" xml:space="preserve"> C7*C8</f>
        <v>0.215</v>
      </c>
      <c r="E18" s="7">
        <f t="shared" si="6"/>
        <v>0.2</v>
      </c>
      <c r="F18" s="7">
        <f t="shared" si="6"/>
        <v>0.5</v>
      </c>
      <c r="G18" s="7">
        <f t="shared" si="6"/>
        <v>0.5</v>
      </c>
      <c r="H18" s="7">
        <f t="shared" si="6"/>
        <v>0.5</v>
      </c>
      <c r="I18" s="7">
        <f t="shared" si="6"/>
        <v>0.5</v>
      </c>
      <c r="J18" s="7">
        <f t="shared" si="6"/>
        <v>0.5</v>
      </c>
      <c r="K18" s="7">
        <f t="shared" si="6"/>
        <v>0.5</v>
      </c>
      <c r="L18" s="7">
        <f t="shared" si="6"/>
        <v>0.5</v>
      </c>
      <c r="M18" s="7">
        <f t="shared" si="6"/>
        <v>0.5</v>
      </c>
      <c r="N18" s="7">
        <f t="shared" si="6"/>
        <v>8.6000000000000007E-2</v>
      </c>
    </row>
    <row r="19" spans="1:14" ht="15.75" hidden="1" x14ac:dyDescent="0.25">
      <c r="A19" s="7" t="s">
        <v>8</v>
      </c>
      <c r="B19" s="7"/>
      <c r="C19" s="7"/>
      <c r="D19" s="7">
        <f t="shared" ref="D19:N19" si="7" xml:space="preserve"> D17+D18</f>
        <v>0.61499999999999999</v>
      </c>
      <c r="E19" s="7">
        <f t="shared" si="7"/>
        <v>0.67500000000000004</v>
      </c>
      <c r="F19" s="7">
        <f t="shared" si="7"/>
        <v>1</v>
      </c>
      <c r="G19" s="7">
        <f t="shared" si="7"/>
        <v>1</v>
      </c>
      <c r="H19" s="7">
        <f t="shared" si="7"/>
        <v>1</v>
      </c>
      <c r="I19" s="7">
        <f t="shared" si="7"/>
        <v>1</v>
      </c>
      <c r="J19" s="7">
        <f t="shared" si="7"/>
        <v>1</v>
      </c>
      <c r="K19" s="7">
        <f t="shared" si="7"/>
        <v>1</v>
      </c>
      <c r="L19" s="7">
        <f t="shared" si="7"/>
        <v>1</v>
      </c>
      <c r="M19" s="7">
        <f t="shared" si="7"/>
        <v>1</v>
      </c>
      <c r="N19" s="7">
        <f t="shared" si="7"/>
        <v>0.46600000000000003</v>
      </c>
    </row>
    <row r="20" spans="1:14" s="46" customFormat="1" ht="15.75" x14ac:dyDescent="0.25">
      <c r="A20" s="47" t="s">
        <v>99</v>
      </c>
    </row>
    <row r="21" spans="1:14" s="48" customFormat="1" ht="15.75" x14ac:dyDescent="0.25">
      <c r="A21" s="47" t="s">
        <v>100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M8" sqref="M8"/>
    </sheetView>
  </sheetViews>
  <sheetFormatPr defaultRowHeight="15" x14ac:dyDescent="0.25"/>
  <cols>
    <col min="1" max="1" width="20" customWidth="1"/>
    <col min="2" max="2" width="10.42578125" customWidth="1"/>
    <col min="3" max="4" width="11.28515625" customWidth="1"/>
    <col min="5" max="5" width="12.140625" customWidth="1"/>
    <col min="6" max="6" width="12.7109375" customWidth="1"/>
    <col min="7" max="7" width="13.5703125" customWidth="1"/>
    <col min="8" max="8" width="12" customWidth="1"/>
    <col min="9" max="9" width="12.42578125" customWidth="1"/>
    <col min="10" max="10" width="11.85546875" customWidth="1"/>
    <col min="11" max="11" width="11.7109375" customWidth="1"/>
    <col min="12" max="12" width="13" customWidth="1"/>
    <col min="13" max="13" width="15.42578125" customWidth="1"/>
    <col min="14" max="14" width="14" customWidth="1"/>
  </cols>
  <sheetData>
    <row r="1" spans="1:14" x14ac:dyDescent="0.25">
      <c r="A1" s="13" t="s">
        <v>24</v>
      </c>
      <c r="B1" s="11"/>
      <c r="C1" s="11"/>
      <c r="D1" s="11"/>
      <c r="E1" s="11"/>
      <c r="F1" s="11"/>
      <c r="G1" s="11"/>
      <c r="H1" s="11"/>
      <c r="I1" s="11"/>
      <c r="J1" s="11"/>
      <c r="K1" s="11"/>
      <c r="L1" s="11"/>
      <c r="M1" s="11"/>
    </row>
    <row r="3" spans="1:14" x14ac:dyDescent="0.25">
      <c r="D3" t="s">
        <v>15</v>
      </c>
      <c r="E3" t="s">
        <v>16</v>
      </c>
      <c r="F3" t="s">
        <v>17</v>
      </c>
      <c r="G3" t="s">
        <v>18</v>
      </c>
      <c r="H3" t="s">
        <v>19</v>
      </c>
      <c r="I3" t="s">
        <v>20</v>
      </c>
      <c r="J3" t="s">
        <v>21</v>
      </c>
      <c r="K3" t="s">
        <v>22</v>
      </c>
      <c r="L3" t="s">
        <v>23</v>
      </c>
      <c r="M3" t="s">
        <v>25</v>
      </c>
    </row>
    <row r="4" spans="1:14" ht="15.75" x14ac:dyDescent="0.25">
      <c r="A4" s="29" t="s">
        <v>10</v>
      </c>
      <c r="B4" s="30" t="s">
        <v>1</v>
      </c>
      <c r="C4" s="31">
        <f xml:space="preserve"> D17/D19</f>
        <v>0.25974025974025966</v>
      </c>
      <c r="D4" s="31">
        <f t="shared" ref="D4:M4" si="0" xml:space="preserve"> E17/E19</f>
        <v>7.6923076923076983E-2</v>
      </c>
      <c r="E4" s="31">
        <f t="shared" si="0"/>
        <v>0.5</v>
      </c>
      <c r="F4" s="31">
        <f t="shared" si="0"/>
        <v>0.5</v>
      </c>
      <c r="G4" s="31">
        <f t="shared" si="0"/>
        <v>0.5</v>
      </c>
      <c r="H4" s="31">
        <f t="shared" si="0"/>
        <v>0.5</v>
      </c>
      <c r="I4" s="31">
        <f t="shared" si="0"/>
        <v>0.5</v>
      </c>
      <c r="J4" s="31">
        <f t="shared" si="0"/>
        <v>0.5</v>
      </c>
      <c r="K4" s="31">
        <f t="shared" si="0"/>
        <v>0.5</v>
      </c>
      <c r="L4" s="31">
        <f t="shared" si="0"/>
        <v>0.5</v>
      </c>
      <c r="M4" s="31">
        <f t="shared" si="0"/>
        <v>2.8409090909090925E-2</v>
      </c>
    </row>
    <row r="5" spans="1:14" ht="15.75" x14ac:dyDescent="0.25">
      <c r="A5" s="21" t="s">
        <v>9</v>
      </c>
      <c r="B5" s="21" t="s">
        <v>2</v>
      </c>
      <c r="C5" s="22">
        <v>0.5</v>
      </c>
      <c r="D5" s="22">
        <v>0.5</v>
      </c>
      <c r="E5" s="22">
        <v>0.5</v>
      </c>
      <c r="F5" s="22">
        <v>0.5</v>
      </c>
      <c r="G5" s="22">
        <v>0.5</v>
      </c>
      <c r="H5" s="22">
        <v>0.5</v>
      </c>
      <c r="I5" s="22">
        <v>0.5</v>
      </c>
      <c r="J5" s="22">
        <v>0.5</v>
      </c>
      <c r="K5" s="22">
        <v>0.5</v>
      </c>
      <c r="L5" s="22">
        <v>0.5</v>
      </c>
      <c r="M5" s="34">
        <v>0.5</v>
      </c>
    </row>
    <row r="6" spans="1:14" ht="15.75" x14ac:dyDescent="0.25">
      <c r="A6" s="25" t="s">
        <v>11</v>
      </c>
      <c r="B6" s="25" t="s">
        <v>3</v>
      </c>
      <c r="C6" s="26">
        <f>1-'combined packages all observed'!C6</f>
        <v>0.19999999999999996</v>
      </c>
      <c r="D6" s="26">
        <f>1-'combined packages all observed'!D6</f>
        <v>5.0000000000000044E-2</v>
      </c>
      <c r="E6" s="26">
        <v>1</v>
      </c>
      <c r="F6" s="26">
        <v>1</v>
      </c>
      <c r="G6" s="26">
        <v>1</v>
      </c>
      <c r="H6" s="26">
        <v>1</v>
      </c>
      <c r="I6" s="26">
        <v>1</v>
      </c>
      <c r="J6" s="26">
        <v>1</v>
      </c>
      <c r="K6" s="26">
        <v>1</v>
      </c>
      <c r="L6" s="26">
        <v>1</v>
      </c>
      <c r="M6" s="35">
        <f>C6*D6*E6*F6*G6*H6*I6*J6*K6*L6</f>
        <v>1.0000000000000007E-2</v>
      </c>
    </row>
    <row r="7" spans="1:14" ht="15.75" x14ac:dyDescent="0.25">
      <c r="A7" s="16"/>
      <c r="B7" s="7" t="s">
        <v>4</v>
      </c>
      <c r="C7" s="9">
        <f xml:space="preserve"> 1-C5</f>
        <v>0.5</v>
      </c>
      <c r="D7" s="9">
        <f t="shared" ref="D7:M7" si="1">1-D5</f>
        <v>0.5</v>
      </c>
      <c r="E7" s="9">
        <f t="shared" si="1"/>
        <v>0.5</v>
      </c>
      <c r="F7" s="9">
        <f t="shared" si="1"/>
        <v>0.5</v>
      </c>
      <c r="G7" s="9">
        <f t="shared" si="1"/>
        <v>0.5</v>
      </c>
      <c r="H7" s="9">
        <f t="shared" si="1"/>
        <v>0.5</v>
      </c>
      <c r="I7" s="9">
        <f t="shared" si="1"/>
        <v>0.5</v>
      </c>
      <c r="J7" s="9">
        <f t="shared" si="1"/>
        <v>0.5</v>
      </c>
      <c r="K7" s="9">
        <f t="shared" si="1"/>
        <v>0.5</v>
      </c>
      <c r="L7" s="9">
        <f t="shared" si="1"/>
        <v>0.5</v>
      </c>
      <c r="M7" s="9">
        <f t="shared" si="1"/>
        <v>0.5</v>
      </c>
    </row>
    <row r="8" spans="1:14" ht="15.75" x14ac:dyDescent="0.25">
      <c r="A8" s="25" t="s">
        <v>12</v>
      </c>
      <c r="B8" s="25" t="s">
        <v>5</v>
      </c>
      <c r="C8" s="26">
        <f>1-'combined packages all observed'!C8</f>
        <v>0.57000000000000006</v>
      </c>
      <c r="D8" s="26">
        <f>1-'combined packages all observed'!D8</f>
        <v>0.6</v>
      </c>
      <c r="E8" s="26">
        <v>1</v>
      </c>
      <c r="F8" s="26">
        <v>1</v>
      </c>
      <c r="G8" s="26">
        <v>1</v>
      </c>
      <c r="H8" s="26">
        <v>1</v>
      </c>
      <c r="I8" s="26">
        <v>1</v>
      </c>
      <c r="J8" s="26">
        <v>1</v>
      </c>
      <c r="K8" s="26">
        <v>1</v>
      </c>
      <c r="L8" s="26">
        <v>1</v>
      </c>
      <c r="M8" s="35">
        <f>C8*D8*E8*F8*G8*H8*I8*J8*K8*L8</f>
        <v>0.34200000000000003</v>
      </c>
    </row>
    <row r="9" spans="1:14" ht="15.75" x14ac:dyDescent="0.25">
      <c r="A9" s="6"/>
      <c r="B9" s="6" t="s">
        <v>13</v>
      </c>
      <c r="C9" s="9"/>
      <c r="D9" s="7"/>
      <c r="E9" s="7"/>
      <c r="F9" s="7"/>
    </row>
    <row r="10" spans="1:14" ht="15.75" x14ac:dyDescent="0.25">
      <c r="C10" s="9"/>
      <c r="D10" s="7"/>
      <c r="E10" s="7"/>
      <c r="F10" s="7"/>
    </row>
    <row r="11" spans="1:14" ht="15.75" x14ac:dyDescent="0.25">
      <c r="A11" s="6" t="s">
        <v>39</v>
      </c>
      <c r="B11" s="6" t="s">
        <v>40</v>
      </c>
      <c r="C11" s="9">
        <f>C4-C5</f>
        <v>-0.24025974025974034</v>
      </c>
      <c r="D11" s="9">
        <f t="shared" ref="D11:M11" si="2">D4-D5</f>
        <v>-0.42307692307692302</v>
      </c>
      <c r="E11" s="9">
        <f t="shared" si="2"/>
        <v>0</v>
      </c>
      <c r="F11" s="9">
        <f t="shared" si="2"/>
        <v>0</v>
      </c>
      <c r="G11" s="9">
        <f t="shared" si="2"/>
        <v>0</v>
      </c>
      <c r="H11" s="9">
        <f t="shared" si="2"/>
        <v>0</v>
      </c>
      <c r="I11" s="9">
        <f t="shared" si="2"/>
        <v>0</v>
      </c>
      <c r="J11" s="9">
        <f t="shared" si="2"/>
        <v>0</v>
      </c>
      <c r="K11" s="9">
        <f t="shared" si="2"/>
        <v>0</v>
      </c>
      <c r="L11" s="9">
        <f t="shared" si="2"/>
        <v>0</v>
      </c>
      <c r="M11" s="9">
        <f t="shared" si="2"/>
        <v>-0.47159090909090906</v>
      </c>
    </row>
    <row r="12" spans="1:14" ht="15.75" x14ac:dyDescent="0.25">
      <c r="A12" s="6"/>
      <c r="B12" s="6" t="s">
        <v>41</v>
      </c>
      <c r="C12" s="9">
        <f t="shared" ref="C12:M12" si="3">C6/C8</f>
        <v>0.35087719298245601</v>
      </c>
      <c r="D12" s="9">
        <f t="shared" si="3"/>
        <v>8.3333333333333412E-2</v>
      </c>
      <c r="E12" s="9">
        <f t="shared" si="3"/>
        <v>1</v>
      </c>
      <c r="F12" s="9">
        <f t="shared" si="3"/>
        <v>1</v>
      </c>
      <c r="G12" s="9">
        <f t="shared" si="3"/>
        <v>1</v>
      </c>
      <c r="H12" s="9">
        <f t="shared" si="3"/>
        <v>1</v>
      </c>
      <c r="I12" s="9">
        <f t="shared" si="3"/>
        <v>1</v>
      </c>
      <c r="J12" s="9">
        <f t="shared" si="3"/>
        <v>1</v>
      </c>
      <c r="K12" s="9">
        <f t="shared" si="3"/>
        <v>1</v>
      </c>
      <c r="L12" s="9">
        <f t="shared" si="3"/>
        <v>1</v>
      </c>
      <c r="M12" s="9">
        <f t="shared" si="3"/>
        <v>2.9239766081871364E-2</v>
      </c>
    </row>
    <row r="13" spans="1:14" ht="15.75" x14ac:dyDescent="0.25">
      <c r="A13" s="6"/>
      <c r="B13" s="6" t="s">
        <v>42</v>
      </c>
      <c r="C13" s="9">
        <f t="shared" ref="C13:M13" si="4">LN(C12)</f>
        <v>-1.0473189942805596</v>
      </c>
      <c r="D13" s="9">
        <f t="shared" si="4"/>
        <v>-2.4849066497879995</v>
      </c>
      <c r="E13" s="9">
        <f t="shared" si="4"/>
        <v>0</v>
      </c>
      <c r="F13" s="9">
        <f t="shared" si="4"/>
        <v>0</v>
      </c>
      <c r="G13" s="9">
        <f t="shared" si="4"/>
        <v>0</v>
      </c>
      <c r="H13" s="9">
        <f t="shared" si="4"/>
        <v>0</v>
      </c>
      <c r="I13" s="9">
        <f t="shared" si="4"/>
        <v>0</v>
      </c>
      <c r="J13" s="9">
        <f t="shared" si="4"/>
        <v>0</v>
      </c>
      <c r="K13" s="9">
        <f t="shared" si="4"/>
        <v>0</v>
      </c>
      <c r="L13" s="9">
        <f t="shared" si="4"/>
        <v>0</v>
      </c>
      <c r="M13" s="9">
        <f t="shared" si="4"/>
        <v>-3.5322256440685589</v>
      </c>
    </row>
    <row r="14" spans="1:14" ht="15.75" x14ac:dyDescent="0.25">
      <c r="A14" s="6"/>
      <c r="B14" s="6"/>
      <c r="C14" s="9"/>
      <c r="D14" s="7"/>
      <c r="E14" s="7"/>
      <c r="F14" s="7"/>
    </row>
    <row r="15" spans="1:14" ht="15.75" x14ac:dyDescent="0.25">
      <c r="A15" s="6"/>
      <c r="B15" s="7"/>
      <c r="C15" s="7"/>
      <c r="D15" s="7"/>
      <c r="E15" s="7"/>
      <c r="F15" s="7"/>
    </row>
    <row r="16" spans="1:14" ht="15.75" hidden="1" x14ac:dyDescent="0.25">
      <c r="A16" s="17" t="s">
        <v>37</v>
      </c>
      <c r="B16" s="12"/>
      <c r="C16" s="7"/>
      <c r="D16" s="15" t="s">
        <v>26</v>
      </c>
      <c r="E16" s="10" t="s">
        <v>27</v>
      </c>
      <c r="F16" s="10" t="s">
        <v>28</v>
      </c>
      <c r="G16" s="10" t="s">
        <v>36</v>
      </c>
      <c r="H16" s="10" t="s">
        <v>35</v>
      </c>
      <c r="I16" s="10" t="s">
        <v>34</v>
      </c>
      <c r="J16" s="10" t="s">
        <v>33</v>
      </c>
      <c r="K16" s="10" t="s">
        <v>32</v>
      </c>
      <c r="L16" s="10" t="s">
        <v>31</v>
      </c>
      <c r="M16" s="10" t="s">
        <v>30</v>
      </c>
      <c r="N16" s="10" t="s">
        <v>29</v>
      </c>
    </row>
    <row r="17" spans="1:14" ht="15.75" hidden="1" x14ac:dyDescent="0.25">
      <c r="A17" s="7" t="s">
        <v>6</v>
      </c>
      <c r="B17" s="7"/>
      <c r="C17" s="7"/>
      <c r="D17" s="7">
        <f t="shared" ref="D17:N17" si="5" xml:space="preserve"> C5*C6</f>
        <v>9.9999999999999978E-2</v>
      </c>
      <c r="E17" s="7">
        <f t="shared" si="5"/>
        <v>2.5000000000000022E-2</v>
      </c>
      <c r="F17" s="7">
        <f t="shared" si="5"/>
        <v>0.5</v>
      </c>
      <c r="G17" s="7">
        <f t="shared" si="5"/>
        <v>0.5</v>
      </c>
      <c r="H17" s="7">
        <f t="shared" si="5"/>
        <v>0.5</v>
      </c>
      <c r="I17" s="7">
        <f t="shared" si="5"/>
        <v>0.5</v>
      </c>
      <c r="J17" s="7">
        <f t="shared" si="5"/>
        <v>0.5</v>
      </c>
      <c r="K17" s="7">
        <f t="shared" si="5"/>
        <v>0.5</v>
      </c>
      <c r="L17" s="7">
        <f t="shared" si="5"/>
        <v>0.5</v>
      </c>
      <c r="M17" s="7">
        <f t="shared" si="5"/>
        <v>0.5</v>
      </c>
      <c r="N17" s="7">
        <f t="shared" si="5"/>
        <v>5.0000000000000036E-3</v>
      </c>
    </row>
    <row r="18" spans="1:14" ht="15.75" hidden="1" x14ac:dyDescent="0.25">
      <c r="A18" s="7" t="s">
        <v>7</v>
      </c>
      <c r="B18" s="7"/>
      <c r="C18" s="7"/>
      <c r="D18" s="7">
        <f t="shared" ref="D18:N18" si="6" xml:space="preserve"> C7*C8</f>
        <v>0.28500000000000003</v>
      </c>
      <c r="E18" s="7">
        <f t="shared" si="6"/>
        <v>0.3</v>
      </c>
      <c r="F18" s="7">
        <f t="shared" si="6"/>
        <v>0.5</v>
      </c>
      <c r="G18" s="7">
        <f t="shared" si="6"/>
        <v>0.5</v>
      </c>
      <c r="H18" s="7">
        <f t="shared" si="6"/>
        <v>0.5</v>
      </c>
      <c r="I18" s="7">
        <f t="shared" si="6"/>
        <v>0.5</v>
      </c>
      <c r="J18" s="7">
        <f t="shared" si="6"/>
        <v>0.5</v>
      </c>
      <c r="K18" s="7">
        <f t="shared" si="6"/>
        <v>0.5</v>
      </c>
      <c r="L18" s="7">
        <f t="shared" si="6"/>
        <v>0.5</v>
      </c>
      <c r="M18" s="7">
        <f t="shared" si="6"/>
        <v>0.5</v>
      </c>
      <c r="N18" s="7">
        <f t="shared" si="6"/>
        <v>0.17100000000000001</v>
      </c>
    </row>
    <row r="19" spans="1:14" ht="15.75" hidden="1" x14ac:dyDescent="0.25">
      <c r="A19" s="7" t="s">
        <v>8</v>
      </c>
      <c r="B19" s="7"/>
      <c r="C19" s="7"/>
      <c r="D19" s="7">
        <f t="shared" ref="D19:N19" si="7" xml:space="preserve"> D17+D18</f>
        <v>0.38500000000000001</v>
      </c>
      <c r="E19" s="7">
        <f t="shared" si="7"/>
        <v>0.32500000000000001</v>
      </c>
      <c r="F19" s="7">
        <f t="shared" si="7"/>
        <v>1</v>
      </c>
      <c r="G19" s="7">
        <f t="shared" si="7"/>
        <v>1</v>
      </c>
      <c r="H19" s="7">
        <f t="shared" si="7"/>
        <v>1</v>
      </c>
      <c r="I19" s="7">
        <f t="shared" si="7"/>
        <v>1</v>
      </c>
      <c r="J19" s="7">
        <f t="shared" si="7"/>
        <v>1</v>
      </c>
      <c r="K19" s="7">
        <f t="shared" si="7"/>
        <v>1</v>
      </c>
      <c r="L19" s="7">
        <f t="shared" si="7"/>
        <v>1</v>
      </c>
      <c r="M19" s="7">
        <f t="shared" si="7"/>
        <v>1</v>
      </c>
      <c r="N19" s="7">
        <f t="shared" si="7"/>
        <v>0.17600000000000002</v>
      </c>
    </row>
    <row r="20" spans="1:14" s="46" customFormat="1" ht="15.75" x14ac:dyDescent="0.25">
      <c r="A20" s="47" t="s">
        <v>98</v>
      </c>
    </row>
    <row r="21" spans="1:14" s="48" customFormat="1" ht="15.75" x14ac:dyDescent="0.25">
      <c r="A21" s="47" t="s">
        <v>101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M9" sqref="M9"/>
    </sheetView>
  </sheetViews>
  <sheetFormatPr defaultRowHeight="15" x14ac:dyDescent="0.25"/>
  <cols>
    <col min="1" max="1" width="20" customWidth="1"/>
    <col min="2" max="2" width="10.42578125" customWidth="1"/>
    <col min="3" max="4" width="11.28515625" customWidth="1"/>
    <col min="5" max="5" width="12.140625" customWidth="1"/>
    <col min="6" max="6" width="12.7109375" customWidth="1"/>
    <col min="7" max="7" width="13.5703125" customWidth="1"/>
    <col min="8" max="8" width="12" customWidth="1"/>
    <col min="9" max="9" width="12.42578125" customWidth="1"/>
    <col min="10" max="10" width="11.85546875" customWidth="1"/>
    <col min="11" max="11" width="11.7109375" customWidth="1"/>
    <col min="12" max="12" width="13" customWidth="1"/>
    <col min="13" max="13" width="15.42578125" customWidth="1"/>
    <col min="14" max="14" width="14" customWidth="1"/>
  </cols>
  <sheetData>
    <row r="1" spans="1:13" x14ac:dyDescent="0.25">
      <c r="A1" s="13" t="s">
        <v>24</v>
      </c>
      <c r="B1" s="11"/>
      <c r="C1" s="11"/>
      <c r="D1" s="11"/>
      <c r="E1" s="11"/>
      <c r="F1" s="11"/>
      <c r="G1" s="11"/>
      <c r="H1" s="11"/>
      <c r="I1" s="11"/>
      <c r="J1" s="11"/>
      <c r="K1" s="11"/>
      <c r="L1" s="11"/>
      <c r="M1" s="11"/>
    </row>
    <row r="2" spans="1:13" x14ac:dyDescent="0.25">
      <c r="A2" s="32" t="s">
        <v>72</v>
      </c>
      <c r="B2" s="33"/>
      <c r="C2" s="33"/>
      <c r="D2" s="33"/>
      <c r="E2" s="33"/>
      <c r="F2" s="33"/>
      <c r="G2" s="33"/>
      <c r="H2" s="33"/>
      <c r="I2" s="33"/>
      <c r="J2" s="33"/>
      <c r="K2" s="33"/>
      <c r="L2" s="33"/>
      <c r="M2" s="33"/>
    </row>
    <row r="4" spans="1:13" x14ac:dyDescent="0.25">
      <c r="C4" t="s">
        <v>14</v>
      </c>
      <c r="D4" t="s">
        <v>15</v>
      </c>
      <c r="E4" t="s">
        <v>16</v>
      </c>
      <c r="F4" t="s">
        <v>17</v>
      </c>
      <c r="G4" t="s">
        <v>18</v>
      </c>
      <c r="H4" t="s">
        <v>19</v>
      </c>
      <c r="I4" t="s">
        <v>20</v>
      </c>
      <c r="J4" t="s">
        <v>21</v>
      </c>
      <c r="K4" t="s">
        <v>22</v>
      </c>
      <c r="L4" t="s">
        <v>23</v>
      </c>
      <c r="M4" t="s">
        <v>25</v>
      </c>
    </row>
    <row r="5" spans="1:13" ht="15.75" x14ac:dyDescent="0.25">
      <c r="A5" s="29" t="s">
        <v>10</v>
      </c>
      <c r="B5" s="30" t="s">
        <v>1</v>
      </c>
      <c r="C5" s="31">
        <f t="shared" ref="C5:M5" si="0" xml:space="preserve"> D18/D20</f>
        <v>0.25974025974025977</v>
      </c>
      <c r="D5" s="31">
        <f t="shared" si="0"/>
        <v>0.70370370370370361</v>
      </c>
      <c r="E5" s="31">
        <f t="shared" si="0"/>
        <v>0.5</v>
      </c>
      <c r="F5" s="31">
        <f t="shared" si="0"/>
        <v>0.5</v>
      </c>
      <c r="G5" s="31">
        <f t="shared" si="0"/>
        <v>0.5</v>
      </c>
      <c r="H5" s="31">
        <f t="shared" si="0"/>
        <v>0.5</v>
      </c>
      <c r="I5" s="31">
        <f t="shared" si="0"/>
        <v>0.5</v>
      </c>
      <c r="J5" s="31">
        <f t="shared" si="0"/>
        <v>0.5</v>
      </c>
      <c r="K5" s="31">
        <f t="shared" si="0"/>
        <v>0.5</v>
      </c>
      <c r="L5" s="31">
        <f t="shared" si="0"/>
        <v>0.5</v>
      </c>
      <c r="M5" s="31">
        <f t="shared" si="0"/>
        <v>0.45454545454545459</v>
      </c>
    </row>
    <row r="6" spans="1:13" ht="15.75" x14ac:dyDescent="0.25">
      <c r="A6" s="21" t="s">
        <v>9</v>
      </c>
      <c r="B6" s="21" t="s">
        <v>2</v>
      </c>
      <c r="C6" s="22">
        <v>0.5</v>
      </c>
      <c r="D6" s="22">
        <v>0.5</v>
      </c>
      <c r="E6" s="22">
        <v>0.5</v>
      </c>
      <c r="F6" s="22">
        <v>0.5</v>
      </c>
      <c r="G6" s="22">
        <v>0.5</v>
      </c>
      <c r="H6" s="22">
        <v>0.5</v>
      </c>
      <c r="I6" s="22">
        <v>0.5</v>
      </c>
      <c r="J6" s="22">
        <v>0.5</v>
      </c>
      <c r="K6" s="22">
        <v>0.5</v>
      </c>
      <c r="L6" s="22">
        <v>0.5</v>
      </c>
      <c r="M6" s="24">
        <v>0.5</v>
      </c>
    </row>
    <row r="7" spans="1:13" ht="15.75" x14ac:dyDescent="0.25">
      <c r="A7" s="25" t="s">
        <v>11</v>
      </c>
      <c r="B7" s="25" t="s">
        <v>3</v>
      </c>
      <c r="C7" s="26">
        <v>0.2</v>
      </c>
      <c r="D7" s="26">
        <v>0.95</v>
      </c>
      <c r="E7" s="26">
        <v>1</v>
      </c>
      <c r="F7" s="26">
        <v>1</v>
      </c>
      <c r="G7" s="26">
        <v>1</v>
      </c>
      <c r="H7" s="26">
        <v>1</v>
      </c>
      <c r="I7" s="26">
        <v>1</v>
      </c>
      <c r="J7" s="26">
        <v>1</v>
      </c>
      <c r="K7" s="26">
        <v>1</v>
      </c>
      <c r="L7" s="26">
        <v>1</v>
      </c>
      <c r="M7" s="28">
        <f>C7*D7*E7*F7*G7*H7*I7*J7*K7*L7</f>
        <v>0.19</v>
      </c>
    </row>
    <row r="8" spans="1:13" ht="15.75" x14ac:dyDescent="0.25">
      <c r="A8" s="16"/>
      <c r="B8" s="7" t="s">
        <v>4</v>
      </c>
      <c r="C8" s="9">
        <f xml:space="preserve"> 1-C6</f>
        <v>0.5</v>
      </c>
      <c r="D8" s="9">
        <f t="shared" ref="D8:M8" si="1">1-D6</f>
        <v>0.5</v>
      </c>
      <c r="E8" s="9">
        <f t="shared" si="1"/>
        <v>0.5</v>
      </c>
      <c r="F8" s="9">
        <f t="shared" si="1"/>
        <v>0.5</v>
      </c>
      <c r="G8" s="9">
        <f t="shared" si="1"/>
        <v>0.5</v>
      </c>
      <c r="H8" s="9">
        <f t="shared" si="1"/>
        <v>0.5</v>
      </c>
      <c r="I8" s="9">
        <f t="shared" si="1"/>
        <v>0.5</v>
      </c>
      <c r="J8" s="9">
        <f t="shared" si="1"/>
        <v>0.5</v>
      </c>
      <c r="K8" s="9">
        <f t="shared" si="1"/>
        <v>0.5</v>
      </c>
      <c r="L8" s="9">
        <f t="shared" si="1"/>
        <v>0.5</v>
      </c>
      <c r="M8" s="7">
        <f t="shared" si="1"/>
        <v>0.5</v>
      </c>
    </row>
    <row r="9" spans="1:13" ht="15.75" x14ac:dyDescent="0.25">
      <c r="A9" s="25" t="s">
        <v>12</v>
      </c>
      <c r="B9" s="25" t="s">
        <v>5</v>
      </c>
      <c r="C9" s="26">
        <v>0.56999999999999995</v>
      </c>
      <c r="D9" s="26">
        <v>0.4</v>
      </c>
      <c r="E9" s="26">
        <v>1</v>
      </c>
      <c r="F9" s="26">
        <v>1</v>
      </c>
      <c r="G9" s="26">
        <v>1</v>
      </c>
      <c r="H9" s="26">
        <v>1</v>
      </c>
      <c r="I9" s="26">
        <v>1</v>
      </c>
      <c r="J9" s="26">
        <v>1</v>
      </c>
      <c r="K9" s="26">
        <v>1</v>
      </c>
      <c r="L9" s="26">
        <v>1</v>
      </c>
      <c r="M9" s="28">
        <f>C9*D9*E9*F9*G9*H9*I9*J9*K9*L9</f>
        <v>0.22799999999999998</v>
      </c>
    </row>
    <row r="10" spans="1:13" ht="15.75" x14ac:dyDescent="0.25">
      <c r="A10" s="6"/>
      <c r="B10" s="6" t="s">
        <v>13</v>
      </c>
      <c r="C10" s="9"/>
      <c r="D10" s="7"/>
      <c r="E10" s="7"/>
      <c r="F10" s="7"/>
    </row>
    <row r="11" spans="1:13" ht="15.75" x14ac:dyDescent="0.25">
      <c r="C11" s="9"/>
      <c r="D11" s="7"/>
      <c r="E11" s="7"/>
      <c r="F11" s="7"/>
    </row>
    <row r="12" spans="1:13" ht="15.75" x14ac:dyDescent="0.25">
      <c r="A12" s="6" t="s">
        <v>39</v>
      </c>
      <c r="B12" s="6" t="s">
        <v>40</v>
      </c>
      <c r="C12" s="9">
        <f t="shared" ref="C12:M12" si="2">C5-C6</f>
        <v>-0.24025974025974023</v>
      </c>
      <c r="D12" s="9">
        <f t="shared" si="2"/>
        <v>0.20370370370370361</v>
      </c>
      <c r="E12" s="9">
        <f t="shared" si="2"/>
        <v>0</v>
      </c>
      <c r="F12" s="9">
        <f t="shared" si="2"/>
        <v>0</v>
      </c>
      <c r="G12" s="9">
        <f t="shared" si="2"/>
        <v>0</v>
      </c>
      <c r="H12" s="9">
        <f t="shared" si="2"/>
        <v>0</v>
      </c>
      <c r="I12" s="9">
        <f t="shared" si="2"/>
        <v>0</v>
      </c>
      <c r="J12" s="9">
        <f t="shared" si="2"/>
        <v>0</v>
      </c>
      <c r="K12" s="9">
        <f t="shared" si="2"/>
        <v>0</v>
      </c>
      <c r="L12" s="9">
        <f t="shared" si="2"/>
        <v>0</v>
      </c>
      <c r="M12" s="9">
        <f t="shared" si="2"/>
        <v>-4.5454545454545414E-2</v>
      </c>
    </row>
    <row r="13" spans="1:13" ht="15.75" x14ac:dyDescent="0.25">
      <c r="A13" s="6"/>
      <c r="B13" s="6" t="s">
        <v>41</v>
      </c>
      <c r="C13" s="9">
        <f t="shared" ref="C13:M13" si="3">C7/C9</f>
        <v>0.35087719298245618</v>
      </c>
      <c r="D13" s="9">
        <f t="shared" si="3"/>
        <v>2.3749999999999996</v>
      </c>
      <c r="E13" s="9">
        <f t="shared" si="3"/>
        <v>1</v>
      </c>
      <c r="F13" s="9">
        <f t="shared" si="3"/>
        <v>1</v>
      </c>
      <c r="G13" s="9">
        <f t="shared" si="3"/>
        <v>1</v>
      </c>
      <c r="H13" s="9">
        <f t="shared" si="3"/>
        <v>1</v>
      </c>
      <c r="I13" s="9">
        <f t="shared" si="3"/>
        <v>1</v>
      </c>
      <c r="J13" s="9">
        <f t="shared" si="3"/>
        <v>1</v>
      </c>
      <c r="K13" s="9">
        <f t="shared" si="3"/>
        <v>1</v>
      </c>
      <c r="L13" s="9">
        <f t="shared" si="3"/>
        <v>1</v>
      </c>
      <c r="M13" s="9">
        <f t="shared" si="3"/>
        <v>0.83333333333333337</v>
      </c>
    </row>
    <row r="14" spans="1:13" ht="15.75" x14ac:dyDescent="0.25">
      <c r="A14" s="6"/>
      <c r="B14" s="6" t="s">
        <v>42</v>
      </c>
      <c r="C14" s="9">
        <f t="shared" ref="C14:M14" si="4">LN(C13)</f>
        <v>-1.047318994280559</v>
      </c>
      <c r="D14" s="9">
        <f t="shared" si="4"/>
        <v>0.86499743748660429</v>
      </c>
      <c r="E14" s="9">
        <f t="shared" si="4"/>
        <v>0</v>
      </c>
      <c r="F14" s="9">
        <f t="shared" si="4"/>
        <v>0</v>
      </c>
      <c r="G14" s="9">
        <f t="shared" si="4"/>
        <v>0</v>
      </c>
      <c r="H14" s="9">
        <f t="shared" si="4"/>
        <v>0</v>
      </c>
      <c r="I14" s="9">
        <f t="shared" si="4"/>
        <v>0</v>
      </c>
      <c r="J14" s="9">
        <f t="shared" si="4"/>
        <v>0</v>
      </c>
      <c r="K14" s="9">
        <f t="shared" si="4"/>
        <v>0</v>
      </c>
      <c r="L14" s="9">
        <f t="shared" si="4"/>
        <v>0</v>
      </c>
      <c r="M14" s="9">
        <f t="shared" si="4"/>
        <v>-0.18232155679395459</v>
      </c>
    </row>
    <row r="15" spans="1:13" ht="15.75" x14ac:dyDescent="0.25">
      <c r="A15" s="6"/>
      <c r="B15" s="6"/>
      <c r="C15" s="9"/>
      <c r="D15" s="7"/>
      <c r="E15" s="7"/>
      <c r="F15" s="7"/>
    </row>
    <row r="16" spans="1:13" ht="15.75" x14ac:dyDescent="0.25">
      <c r="A16" s="6"/>
      <c r="B16" s="7"/>
      <c r="C16" s="7"/>
      <c r="D16" s="7"/>
      <c r="E16" s="7"/>
      <c r="F16" s="7"/>
    </row>
    <row r="17" spans="1:14" ht="15.75" hidden="1" x14ac:dyDescent="0.25">
      <c r="A17" s="17" t="s">
        <v>37</v>
      </c>
      <c r="B17" s="12"/>
      <c r="C17" s="7"/>
      <c r="D17" s="15" t="s">
        <v>26</v>
      </c>
      <c r="E17" s="10" t="s">
        <v>27</v>
      </c>
      <c r="F17" s="10" t="s">
        <v>28</v>
      </c>
      <c r="G17" s="10" t="s">
        <v>36</v>
      </c>
      <c r="H17" s="10" t="s">
        <v>35</v>
      </c>
      <c r="I17" s="10" t="s">
        <v>34</v>
      </c>
      <c r="J17" s="10" t="s">
        <v>33</v>
      </c>
      <c r="K17" s="10" t="s">
        <v>32</v>
      </c>
      <c r="L17" s="10" t="s">
        <v>31</v>
      </c>
      <c r="M17" s="10" t="s">
        <v>30</v>
      </c>
      <c r="N17" s="10" t="s">
        <v>29</v>
      </c>
    </row>
    <row r="18" spans="1:14" ht="15.75" hidden="1" x14ac:dyDescent="0.25">
      <c r="A18" s="7" t="s">
        <v>6</v>
      </c>
      <c r="B18" s="7"/>
      <c r="C18" s="7"/>
      <c r="D18" s="7">
        <f t="shared" ref="D18:N18" si="5" xml:space="preserve"> C6*C7</f>
        <v>0.1</v>
      </c>
      <c r="E18" s="7">
        <f t="shared" si="5"/>
        <v>0.47499999999999998</v>
      </c>
      <c r="F18" s="7">
        <f t="shared" si="5"/>
        <v>0.5</v>
      </c>
      <c r="G18" s="7">
        <f t="shared" si="5"/>
        <v>0.5</v>
      </c>
      <c r="H18" s="7">
        <f t="shared" si="5"/>
        <v>0.5</v>
      </c>
      <c r="I18" s="7">
        <f t="shared" si="5"/>
        <v>0.5</v>
      </c>
      <c r="J18" s="7">
        <f t="shared" si="5"/>
        <v>0.5</v>
      </c>
      <c r="K18" s="7">
        <f t="shared" si="5"/>
        <v>0.5</v>
      </c>
      <c r="L18" s="7">
        <f t="shared" si="5"/>
        <v>0.5</v>
      </c>
      <c r="M18" s="7">
        <f t="shared" si="5"/>
        <v>0.5</v>
      </c>
      <c r="N18" s="7">
        <f t="shared" si="5"/>
        <v>9.5000000000000001E-2</v>
      </c>
    </row>
    <row r="19" spans="1:14" ht="15.75" hidden="1" x14ac:dyDescent="0.25">
      <c r="A19" s="7" t="s">
        <v>7</v>
      </c>
      <c r="B19" s="7"/>
      <c r="C19" s="7"/>
      <c r="D19" s="7">
        <f t="shared" ref="D19:N19" si="6" xml:space="preserve"> C8*C9</f>
        <v>0.28499999999999998</v>
      </c>
      <c r="E19" s="7">
        <f t="shared" si="6"/>
        <v>0.2</v>
      </c>
      <c r="F19" s="7">
        <f t="shared" si="6"/>
        <v>0.5</v>
      </c>
      <c r="G19" s="7">
        <f t="shared" si="6"/>
        <v>0.5</v>
      </c>
      <c r="H19" s="7">
        <f t="shared" si="6"/>
        <v>0.5</v>
      </c>
      <c r="I19" s="7">
        <f t="shared" si="6"/>
        <v>0.5</v>
      </c>
      <c r="J19" s="7">
        <f t="shared" si="6"/>
        <v>0.5</v>
      </c>
      <c r="K19" s="7">
        <f t="shared" si="6"/>
        <v>0.5</v>
      </c>
      <c r="L19" s="7">
        <f t="shared" si="6"/>
        <v>0.5</v>
      </c>
      <c r="M19" s="7">
        <f t="shared" si="6"/>
        <v>0.5</v>
      </c>
      <c r="N19" s="7">
        <f t="shared" si="6"/>
        <v>0.11399999999999999</v>
      </c>
    </row>
    <row r="20" spans="1:14" ht="15.75" hidden="1" x14ac:dyDescent="0.25">
      <c r="A20" s="7" t="s">
        <v>8</v>
      </c>
      <c r="B20" s="7"/>
      <c r="C20" s="7"/>
      <c r="D20" s="7">
        <f t="shared" ref="D20:N20" si="7" xml:space="preserve"> D18+D19</f>
        <v>0.38500000000000001</v>
      </c>
      <c r="E20" s="7">
        <f t="shared" si="7"/>
        <v>0.67500000000000004</v>
      </c>
      <c r="F20" s="7">
        <f t="shared" si="7"/>
        <v>1</v>
      </c>
      <c r="G20" s="7">
        <f t="shared" si="7"/>
        <v>1</v>
      </c>
      <c r="H20" s="7">
        <f t="shared" si="7"/>
        <v>1</v>
      </c>
      <c r="I20" s="7">
        <f t="shared" si="7"/>
        <v>1</v>
      </c>
      <c r="J20" s="7">
        <f t="shared" si="7"/>
        <v>1</v>
      </c>
      <c r="K20" s="7">
        <f t="shared" si="7"/>
        <v>1</v>
      </c>
      <c r="L20" s="7">
        <f t="shared" si="7"/>
        <v>1</v>
      </c>
      <c r="M20" s="7">
        <f t="shared" si="7"/>
        <v>1</v>
      </c>
      <c r="N20" s="7">
        <f t="shared" si="7"/>
        <v>0.20899999999999999</v>
      </c>
    </row>
    <row r="21" spans="1:14" s="46" customFormat="1" ht="15.75" x14ac:dyDescent="0.25">
      <c r="A21" s="47" t="s">
        <v>102</v>
      </c>
    </row>
    <row r="22" spans="1:14" s="48" customFormat="1" ht="15.75" x14ac:dyDescent="0.25">
      <c r="A22" s="47" t="s">
        <v>103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A2" sqref="A2"/>
    </sheetView>
  </sheetViews>
  <sheetFormatPr defaultRowHeight="15" x14ac:dyDescent="0.25"/>
  <cols>
    <col min="1" max="1" width="19.85546875" customWidth="1"/>
    <col min="2" max="2" width="12.85546875" customWidth="1"/>
    <col min="3" max="3" width="19.7109375" customWidth="1"/>
    <col min="4" max="4" width="20.140625" customWidth="1"/>
    <col min="5" max="5" width="19.85546875" customWidth="1"/>
    <col min="6" max="6" width="19.28515625" customWidth="1"/>
    <col min="8" max="8" width="62.85546875" customWidth="1"/>
    <col min="9" max="9" width="16.5703125" customWidth="1"/>
  </cols>
  <sheetData>
    <row r="1" spans="1:9" x14ac:dyDescent="0.25">
      <c r="A1" s="18" t="s">
        <v>47</v>
      </c>
      <c r="C1" t="s">
        <v>48</v>
      </c>
    </row>
    <row r="2" spans="1:9" x14ac:dyDescent="0.25">
      <c r="C2" s="20" t="s">
        <v>70</v>
      </c>
    </row>
    <row r="3" spans="1:9" s="10" customFormat="1" x14ac:dyDescent="0.25">
      <c r="C3" s="10" t="s">
        <v>43</v>
      </c>
      <c r="D3" s="10" t="s">
        <v>44</v>
      </c>
      <c r="E3" s="10" t="s">
        <v>45</v>
      </c>
      <c r="F3" s="10" t="s">
        <v>46</v>
      </c>
    </row>
    <row r="4" spans="1:9" ht="15.75" x14ac:dyDescent="0.25">
      <c r="A4" s="6" t="s">
        <v>10</v>
      </c>
      <c r="B4" s="7" t="s">
        <v>1</v>
      </c>
      <c r="C4" s="8">
        <f xml:space="preserve"> D15/D17</f>
        <v>0.98958333333333337</v>
      </c>
      <c r="D4" s="8">
        <f xml:space="preserve"> E15/E17</f>
        <v>0.98837209302325579</v>
      </c>
      <c r="E4" s="8">
        <f xml:space="preserve"> F15/F17</f>
        <v>0.95</v>
      </c>
      <c r="F4" s="8">
        <f xml:space="preserve"> G15/G17</f>
        <v>0.94444444444444442</v>
      </c>
      <c r="H4" t="s">
        <v>83</v>
      </c>
      <c r="I4" t="s">
        <v>73</v>
      </c>
    </row>
    <row r="5" spans="1:9" ht="15.75" x14ac:dyDescent="0.25">
      <c r="A5" s="6" t="s">
        <v>9</v>
      </c>
      <c r="B5" s="6" t="s">
        <v>2</v>
      </c>
      <c r="C5" s="9">
        <v>0.5</v>
      </c>
      <c r="D5" s="7">
        <v>0.5</v>
      </c>
      <c r="E5" s="7">
        <v>0.5</v>
      </c>
      <c r="F5" s="7">
        <v>0.5</v>
      </c>
      <c r="H5" t="s">
        <v>84</v>
      </c>
      <c r="I5" t="s">
        <v>74</v>
      </c>
    </row>
    <row r="6" spans="1:9" ht="15.75" x14ac:dyDescent="0.25">
      <c r="A6" s="6" t="s">
        <v>11</v>
      </c>
      <c r="B6" s="6" t="s">
        <v>3</v>
      </c>
      <c r="C6" s="9">
        <v>0.95</v>
      </c>
      <c r="D6" s="9">
        <v>0.85</v>
      </c>
      <c r="E6" s="9">
        <v>0.95</v>
      </c>
      <c r="F6" s="9">
        <v>0.85</v>
      </c>
      <c r="H6" s="33" t="s">
        <v>85</v>
      </c>
      <c r="I6" s="33" t="s">
        <v>75</v>
      </c>
    </row>
    <row r="7" spans="1:9" ht="15.75" x14ac:dyDescent="0.25">
      <c r="A7" s="6"/>
      <c r="B7" s="7" t="s">
        <v>4</v>
      </c>
      <c r="C7" s="9">
        <f xml:space="preserve"> 1-C5</f>
        <v>0.5</v>
      </c>
      <c r="D7" s="7">
        <f>1-D5</f>
        <v>0.5</v>
      </c>
      <c r="E7" s="7">
        <f>1-E5</f>
        <v>0.5</v>
      </c>
      <c r="F7" s="7">
        <f>1-F5</f>
        <v>0.5</v>
      </c>
      <c r="H7" t="s">
        <v>86</v>
      </c>
      <c r="I7" t="s">
        <v>76</v>
      </c>
    </row>
    <row r="8" spans="1:9" ht="15.75" x14ac:dyDescent="0.25">
      <c r="A8" s="6" t="s">
        <v>12</v>
      </c>
      <c r="B8" s="6" t="s">
        <v>5</v>
      </c>
      <c r="C8" s="9">
        <v>0.01</v>
      </c>
      <c r="D8" s="9">
        <v>0.01</v>
      </c>
      <c r="E8" s="7">
        <v>0.05</v>
      </c>
      <c r="F8" s="7">
        <v>0.05</v>
      </c>
      <c r="H8" t="s">
        <v>87</v>
      </c>
      <c r="I8" t="s">
        <v>77</v>
      </c>
    </row>
    <row r="9" spans="1:9" ht="15.75" x14ac:dyDescent="0.25">
      <c r="A9" s="6"/>
      <c r="B9" s="6" t="s">
        <v>13</v>
      </c>
      <c r="C9" s="9"/>
      <c r="D9" s="7"/>
      <c r="E9" s="7"/>
      <c r="F9" s="7"/>
      <c r="H9" t="s">
        <v>88</v>
      </c>
      <c r="I9" s="36">
        <v>0.5</v>
      </c>
    </row>
    <row r="10" spans="1:9" ht="15.75" x14ac:dyDescent="0.25">
      <c r="A10" s="6"/>
      <c r="B10" s="6"/>
      <c r="C10" s="9"/>
      <c r="D10" s="7"/>
      <c r="E10" s="7"/>
      <c r="F10" s="7"/>
      <c r="I10" s="36"/>
    </row>
    <row r="11" spans="1:9" ht="15.75" x14ac:dyDescent="0.25">
      <c r="A11" s="6" t="s">
        <v>39</v>
      </c>
      <c r="B11" s="6" t="s">
        <v>40</v>
      </c>
      <c r="C11" s="9">
        <f t="shared" ref="C11:F11" si="0">C4-C5</f>
        <v>0.48958333333333337</v>
      </c>
      <c r="D11" s="9">
        <f t="shared" si="0"/>
        <v>0.48837209302325579</v>
      </c>
      <c r="E11" s="9">
        <f t="shared" si="0"/>
        <v>0.44999999999999996</v>
      </c>
      <c r="F11" s="9">
        <f t="shared" si="0"/>
        <v>0.44444444444444442</v>
      </c>
      <c r="I11" s="36"/>
    </row>
    <row r="12" spans="1:9" ht="15.75" x14ac:dyDescent="0.25">
      <c r="A12" s="6"/>
      <c r="B12" s="6" t="s">
        <v>41</v>
      </c>
      <c r="C12" s="9">
        <f t="shared" ref="C12:F12" si="1">C6/C8</f>
        <v>95</v>
      </c>
      <c r="D12" s="9">
        <f t="shared" si="1"/>
        <v>85</v>
      </c>
      <c r="E12" s="9">
        <f t="shared" si="1"/>
        <v>18.999999999999996</v>
      </c>
      <c r="F12" s="9">
        <f t="shared" si="1"/>
        <v>17</v>
      </c>
      <c r="I12" s="36"/>
    </row>
    <row r="13" spans="1:9" ht="15.75" x14ac:dyDescent="0.25">
      <c r="A13" s="6"/>
      <c r="B13" s="6" t="s">
        <v>42</v>
      </c>
      <c r="C13" s="9">
        <f t="shared" ref="C13:F13" si="2">LN(C12)</f>
        <v>4.5538768916005408</v>
      </c>
      <c r="D13" s="9">
        <f t="shared" si="2"/>
        <v>4.4426512564903167</v>
      </c>
      <c r="E13" s="9">
        <f t="shared" si="2"/>
        <v>2.9444389791664403</v>
      </c>
      <c r="F13" s="9">
        <f t="shared" si="2"/>
        <v>2.8332133440562162</v>
      </c>
      <c r="I13" s="36"/>
    </row>
    <row r="14" spans="1:9" ht="15.75" x14ac:dyDescent="0.25">
      <c r="A14" s="6"/>
      <c r="B14" s="7"/>
      <c r="C14" s="7"/>
      <c r="D14" s="7"/>
      <c r="E14" s="7"/>
      <c r="F14" s="7"/>
      <c r="H14" t="s">
        <v>89</v>
      </c>
      <c r="I14" t="s">
        <v>78</v>
      </c>
    </row>
    <row r="15" spans="1:9" ht="15.75" hidden="1" x14ac:dyDescent="0.25">
      <c r="A15" s="6"/>
      <c r="B15" s="7" t="s">
        <v>6</v>
      </c>
      <c r="C15" s="7"/>
      <c r="D15" s="7">
        <f xml:space="preserve"> C5*C6</f>
        <v>0.47499999999999998</v>
      </c>
      <c r="E15" s="7">
        <f xml:space="preserve"> D5*D6</f>
        <v>0.42499999999999999</v>
      </c>
      <c r="F15" s="7">
        <f xml:space="preserve"> E5*E6</f>
        <v>0.47499999999999998</v>
      </c>
      <c r="G15" s="7">
        <f xml:space="preserve"> F5*F6</f>
        <v>0.42499999999999999</v>
      </c>
      <c r="H15" t="s">
        <v>90</v>
      </c>
      <c r="I15" t="s">
        <v>79</v>
      </c>
    </row>
    <row r="16" spans="1:9" ht="15.75" hidden="1" x14ac:dyDescent="0.25">
      <c r="A16" s="6"/>
      <c r="B16" s="7" t="s">
        <v>7</v>
      </c>
      <c r="C16" s="7"/>
      <c r="D16" s="7">
        <f xml:space="preserve"> C7*C8</f>
        <v>5.0000000000000001E-3</v>
      </c>
      <c r="E16" s="7">
        <f xml:space="preserve"> D7*D8</f>
        <v>5.0000000000000001E-3</v>
      </c>
      <c r="F16" s="7">
        <f xml:space="preserve"> E7*E8</f>
        <v>2.5000000000000001E-2</v>
      </c>
      <c r="G16" s="7">
        <f xml:space="preserve"> F7*F8</f>
        <v>2.5000000000000001E-2</v>
      </c>
      <c r="H16" t="s">
        <v>91</v>
      </c>
      <c r="I16" t="s">
        <v>80</v>
      </c>
    </row>
    <row r="17" spans="1:9" ht="15.75" hidden="1" x14ac:dyDescent="0.25">
      <c r="A17" s="6"/>
      <c r="B17" s="7" t="s">
        <v>8</v>
      </c>
      <c r="C17" s="7"/>
      <c r="D17" s="7">
        <f xml:space="preserve"> D15+D16</f>
        <v>0.48</v>
      </c>
      <c r="E17" s="7">
        <f xml:space="preserve"> E15+E16</f>
        <v>0.43</v>
      </c>
      <c r="F17" s="7">
        <f xml:space="preserve"> F15+F16</f>
        <v>0.5</v>
      </c>
      <c r="G17" s="7">
        <f xml:space="preserve"> G15+G16</f>
        <v>0.45</v>
      </c>
      <c r="H17" s="14" t="s">
        <v>92</v>
      </c>
      <c r="I17" s="14" t="s">
        <v>81</v>
      </c>
    </row>
    <row r="18" spans="1:9" x14ac:dyDescent="0.25">
      <c r="C18" s="10" t="s">
        <v>106</v>
      </c>
      <c r="D18" s="10"/>
      <c r="E18" s="10"/>
      <c r="F18" s="10" t="s">
        <v>107</v>
      </c>
      <c r="H18" t="s">
        <v>93</v>
      </c>
      <c r="I18" t="s">
        <v>82</v>
      </c>
    </row>
    <row r="19" spans="1:9" x14ac:dyDescent="0.25">
      <c r="A19" s="18" t="s">
        <v>47</v>
      </c>
    </row>
    <row r="20" spans="1:9" x14ac:dyDescent="0.25">
      <c r="C20" s="20" t="s">
        <v>71</v>
      </c>
    </row>
    <row r="21" spans="1:9" x14ac:dyDescent="0.25">
      <c r="A21" s="10"/>
      <c r="B21" s="10"/>
      <c r="C21" s="10" t="s">
        <v>43</v>
      </c>
      <c r="D21" s="10" t="s">
        <v>44</v>
      </c>
      <c r="E21" s="10" t="s">
        <v>45</v>
      </c>
      <c r="F21" s="10" t="s">
        <v>46</v>
      </c>
      <c r="G21" s="10"/>
    </row>
    <row r="22" spans="1:9" ht="15.75" x14ac:dyDescent="0.25">
      <c r="A22" s="6" t="s">
        <v>10</v>
      </c>
      <c r="B22" s="7" t="s">
        <v>1</v>
      </c>
      <c r="C22" s="8">
        <f xml:space="preserve"> D33/D35</f>
        <v>4.8076923076923121E-2</v>
      </c>
      <c r="D22" s="8">
        <f xml:space="preserve"> E33/E35</f>
        <v>0.13157894736842105</v>
      </c>
      <c r="E22" s="8">
        <f xml:space="preserve"> F33/F35</f>
        <v>5.0000000000000044E-2</v>
      </c>
      <c r="F22" s="8">
        <f xml:space="preserve"> G33/G35</f>
        <v>0.13636363636363638</v>
      </c>
    </row>
    <row r="23" spans="1:9" ht="15.75" x14ac:dyDescent="0.25">
      <c r="A23" s="6" t="s">
        <v>9</v>
      </c>
      <c r="B23" s="6" t="s">
        <v>2</v>
      </c>
      <c r="C23" s="9">
        <v>0.5</v>
      </c>
      <c r="D23" s="7">
        <v>0.5</v>
      </c>
      <c r="E23" s="7">
        <v>0.5</v>
      </c>
      <c r="F23" s="7">
        <v>0.5</v>
      </c>
    </row>
    <row r="24" spans="1:9" ht="15.75" x14ac:dyDescent="0.25">
      <c r="A24" s="6" t="s">
        <v>11</v>
      </c>
      <c r="B24" s="6" t="s">
        <v>3</v>
      </c>
      <c r="C24" s="9">
        <f>1-C6</f>
        <v>5.0000000000000044E-2</v>
      </c>
      <c r="D24" s="9">
        <f>1-D6</f>
        <v>0.15000000000000002</v>
      </c>
      <c r="E24" s="9">
        <f>1-E6</f>
        <v>5.0000000000000044E-2</v>
      </c>
      <c r="F24" s="9">
        <f>1-F6</f>
        <v>0.15000000000000002</v>
      </c>
    </row>
    <row r="25" spans="1:9" ht="15.75" x14ac:dyDescent="0.25">
      <c r="A25" s="6"/>
      <c r="B25" s="7" t="s">
        <v>4</v>
      </c>
      <c r="C25" s="9">
        <f xml:space="preserve"> 1-C23</f>
        <v>0.5</v>
      </c>
      <c r="D25" s="7">
        <f>1-D23</f>
        <v>0.5</v>
      </c>
      <c r="E25" s="7">
        <f>1-E23</f>
        <v>0.5</v>
      </c>
      <c r="F25" s="7">
        <f>1-F23</f>
        <v>0.5</v>
      </c>
    </row>
    <row r="26" spans="1:9" ht="15.75" x14ac:dyDescent="0.25">
      <c r="A26" s="6" t="s">
        <v>12</v>
      </c>
      <c r="B26" s="6" t="s">
        <v>5</v>
      </c>
      <c r="C26" s="9">
        <f>1-C8</f>
        <v>0.99</v>
      </c>
      <c r="D26" s="9">
        <f>1-D8</f>
        <v>0.99</v>
      </c>
      <c r="E26" s="9">
        <f>1-E8</f>
        <v>0.95</v>
      </c>
      <c r="F26" s="9">
        <f>1-F8</f>
        <v>0.95</v>
      </c>
    </row>
    <row r="27" spans="1:9" ht="15.75" x14ac:dyDescent="0.25">
      <c r="A27" s="6"/>
      <c r="B27" s="6" t="s">
        <v>13</v>
      </c>
      <c r="C27" s="9"/>
      <c r="D27" s="7"/>
      <c r="E27" s="7"/>
      <c r="F27" s="7"/>
    </row>
    <row r="28" spans="1:9" ht="15.75" x14ac:dyDescent="0.25">
      <c r="A28" s="6"/>
      <c r="B28" s="6"/>
      <c r="C28" s="9"/>
      <c r="D28" s="7"/>
      <c r="E28" s="7"/>
      <c r="F28" s="7"/>
    </row>
    <row r="29" spans="1:9" ht="15.75" x14ac:dyDescent="0.25">
      <c r="A29" s="6" t="s">
        <v>39</v>
      </c>
      <c r="B29" s="6" t="s">
        <v>40</v>
      </c>
      <c r="C29" s="9">
        <f t="shared" ref="C29:F29" si="3">C22-C23</f>
        <v>-0.45192307692307687</v>
      </c>
      <c r="D29" s="9">
        <f t="shared" si="3"/>
        <v>-0.36842105263157898</v>
      </c>
      <c r="E29" s="9">
        <f t="shared" si="3"/>
        <v>-0.44999999999999996</v>
      </c>
      <c r="F29" s="9">
        <f t="shared" si="3"/>
        <v>-0.36363636363636365</v>
      </c>
    </row>
    <row r="30" spans="1:9" ht="15.75" x14ac:dyDescent="0.25">
      <c r="A30" s="6"/>
      <c r="B30" s="6" t="s">
        <v>41</v>
      </c>
      <c r="C30" s="9">
        <f t="shared" ref="C30:F30" si="4">C24/C26</f>
        <v>5.0505050505050553E-2</v>
      </c>
      <c r="D30" s="9">
        <f t="shared" si="4"/>
        <v>0.15151515151515155</v>
      </c>
      <c r="E30" s="9">
        <f t="shared" si="4"/>
        <v>5.2631578947368474E-2</v>
      </c>
      <c r="F30" s="9">
        <f t="shared" si="4"/>
        <v>0.15789473684210528</v>
      </c>
    </row>
    <row r="31" spans="1:9" ht="15.75" x14ac:dyDescent="0.25">
      <c r="A31" s="6"/>
      <c r="B31" s="6" t="s">
        <v>42</v>
      </c>
      <c r="C31" s="9">
        <f t="shared" ref="C31:F31" si="5">LN(C30)</f>
        <v>-2.9856819377004884</v>
      </c>
      <c r="D31" s="9">
        <f t="shared" si="5"/>
        <v>-1.8870696490323797</v>
      </c>
      <c r="E31" s="9">
        <f t="shared" si="5"/>
        <v>-2.9444389791664394</v>
      </c>
      <c r="F31" s="9">
        <f t="shared" si="5"/>
        <v>-1.8458266904983307</v>
      </c>
    </row>
    <row r="32" spans="1:9" ht="15.75" x14ac:dyDescent="0.25">
      <c r="A32" s="6"/>
      <c r="B32" s="7"/>
      <c r="C32" s="7"/>
      <c r="D32" s="7"/>
      <c r="E32" s="7"/>
      <c r="F32" s="7"/>
    </row>
    <row r="33" spans="1:7" ht="15.75" hidden="1" x14ac:dyDescent="0.25">
      <c r="A33" s="6"/>
      <c r="B33" s="7" t="s">
        <v>6</v>
      </c>
      <c r="C33" s="7"/>
      <c r="D33" s="7">
        <f xml:space="preserve"> C23*C24</f>
        <v>2.5000000000000022E-2</v>
      </c>
      <c r="E33" s="7">
        <f xml:space="preserve"> D23*D24</f>
        <v>7.5000000000000011E-2</v>
      </c>
      <c r="F33" s="7">
        <f xml:space="preserve"> E23*E24</f>
        <v>2.5000000000000022E-2</v>
      </c>
      <c r="G33" s="7">
        <f xml:space="preserve"> F23*F24</f>
        <v>7.5000000000000011E-2</v>
      </c>
    </row>
    <row r="34" spans="1:7" ht="15.75" hidden="1" x14ac:dyDescent="0.25">
      <c r="A34" s="6"/>
      <c r="B34" s="7" t="s">
        <v>7</v>
      </c>
      <c r="C34" s="7"/>
      <c r="D34" s="7">
        <f xml:space="preserve"> C25*C26</f>
        <v>0.495</v>
      </c>
      <c r="E34" s="7">
        <f xml:space="preserve"> D25*D26</f>
        <v>0.495</v>
      </c>
      <c r="F34" s="7">
        <f xml:space="preserve"> E25*E26</f>
        <v>0.47499999999999998</v>
      </c>
      <c r="G34" s="7">
        <f xml:space="preserve"> F25*F26</f>
        <v>0.47499999999999998</v>
      </c>
    </row>
    <row r="35" spans="1:7" ht="15.75" hidden="1" x14ac:dyDescent="0.25">
      <c r="A35" s="6"/>
      <c r="B35" s="7" t="s">
        <v>8</v>
      </c>
      <c r="C35" s="7"/>
      <c r="D35" s="7">
        <f xml:space="preserve"> D33+D34</f>
        <v>0.52</v>
      </c>
      <c r="E35" s="7">
        <f xml:space="preserve"> E33+E34</f>
        <v>0.57000000000000006</v>
      </c>
      <c r="F35" s="7">
        <f xml:space="preserve"> F33+F34</f>
        <v>0.5</v>
      </c>
      <c r="G35" s="7">
        <f xml:space="preserve"> G33+G34</f>
        <v>0.55000000000000004</v>
      </c>
    </row>
    <row r="36" spans="1:7" s="46" customFormat="1" ht="15.75" x14ac:dyDescent="0.25">
      <c r="A36" s="47" t="s">
        <v>104</v>
      </c>
    </row>
    <row r="37" spans="1:7" s="48" customFormat="1" ht="15.75" x14ac:dyDescent="0.25">
      <c r="A37" s="47" t="s">
        <v>105</v>
      </c>
    </row>
    <row r="38" spans="1:7" s="46" customFormat="1" ht="15.75" x14ac:dyDescent="0.25">
      <c r="A38" s="47" t="s">
        <v>108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M8" sqref="M8"/>
    </sheetView>
  </sheetViews>
  <sheetFormatPr defaultRowHeight="15" x14ac:dyDescent="0.25"/>
  <cols>
    <col min="1" max="1" width="20.140625" customWidth="1"/>
    <col min="2" max="2" width="10.42578125" customWidth="1"/>
    <col min="3" max="4" width="11.28515625" customWidth="1"/>
    <col min="5" max="5" width="12.140625" customWidth="1"/>
    <col min="6" max="6" width="12.7109375" customWidth="1"/>
    <col min="7" max="7" width="13.5703125" customWidth="1"/>
    <col min="8" max="8" width="12" customWidth="1"/>
    <col min="9" max="9" width="12.42578125" customWidth="1"/>
    <col min="10" max="10" width="11.85546875" customWidth="1"/>
    <col min="11" max="11" width="11.7109375" customWidth="1"/>
    <col min="12" max="12" width="13" customWidth="1"/>
    <col min="13" max="13" width="15.42578125" customWidth="1"/>
    <col min="14" max="14" width="14" customWidth="1"/>
  </cols>
  <sheetData>
    <row r="1" spans="1:14" x14ac:dyDescent="0.25">
      <c r="A1" s="13" t="s">
        <v>24</v>
      </c>
      <c r="B1" s="11"/>
      <c r="C1" s="11"/>
      <c r="D1" s="11"/>
      <c r="E1" s="11"/>
      <c r="F1" s="11"/>
      <c r="G1" s="11"/>
      <c r="H1" s="11"/>
      <c r="I1" s="11"/>
      <c r="J1" s="11"/>
      <c r="K1" s="11"/>
      <c r="L1" s="11"/>
      <c r="M1" s="11"/>
    </row>
    <row r="2" spans="1:14" s="10" customFormat="1" x14ac:dyDescent="0.25"/>
    <row r="3" spans="1:14" x14ac:dyDescent="0.25">
      <c r="C3" t="s">
        <v>49</v>
      </c>
      <c r="D3" t="s">
        <v>50</v>
      </c>
      <c r="E3" t="s">
        <v>51</v>
      </c>
      <c r="F3" t="s">
        <v>52</v>
      </c>
      <c r="G3" t="s">
        <v>53</v>
      </c>
      <c r="H3" t="s">
        <v>54</v>
      </c>
      <c r="I3" t="s">
        <v>55</v>
      </c>
      <c r="J3" t="s">
        <v>56</v>
      </c>
      <c r="K3" t="s">
        <v>57</v>
      </c>
      <c r="L3" t="s">
        <v>58</v>
      </c>
      <c r="M3" t="s">
        <v>25</v>
      </c>
    </row>
    <row r="4" spans="1:14" ht="15.75" x14ac:dyDescent="0.25">
      <c r="A4" s="29" t="s">
        <v>10</v>
      </c>
      <c r="B4" s="30" t="s">
        <v>1</v>
      </c>
      <c r="C4" s="31">
        <f t="shared" ref="C4:M4" si="0" xml:space="preserve"> D17/D19</f>
        <v>0.9</v>
      </c>
      <c r="D4" s="31">
        <f t="shared" si="0"/>
        <v>0.05</v>
      </c>
      <c r="E4" s="31">
        <f t="shared" si="0"/>
        <v>0.88888888888888895</v>
      </c>
      <c r="F4" s="31">
        <f t="shared" si="0"/>
        <v>0.5</v>
      </c>
      <c r="G4" s="31">
        <f t="shared" si="0"/>
        <v>0.5</v>
      </c>
      <c r="H4" s="31">
        <f t="shared" si="0"/>
        <v>0.5</v>
      </c>
      <c r="I4" s="31">
        <f t="shared" si="0"/>
        <v>0.5</v>
      </c>
      <c r="J4" s="31">
        <f t="shared" si="0"/>
        <v>0.5</v>
      </c>
      <c r="K4" s="31">
        <f t="shared" si="0"/>
        <v>0.5</v>
      </c>
      <c r="L4" s="31">
        <f t="shared" si="0"/>
        <v>0.5</v>
      </c>
      <c r="M4" s="31">
        <f t="shared" si="0"/>
        <v>0.79120879120879117</v>
      </c>
    </row>
    <row r="5" spans="1:14" ht="15.75" x14ac:dyDescent="0.25">
      <c r="A5" s="21" t="s">
        <v>9</v>
      </c>
      <c r="B5" s="21" t="s">
        <v>2</v>
      </c>
      <c r="C5" s="22">
        <v>0.5</v>
      </c>
      <c r="D5" s="23">
        <v>0.5</v>
      </c>
      <c r="E5" s="23">
        <v>0.5</v>
      </c>
      <c r="F5" s="23">
        <v>0.5</v>
      </c>
      <c r="G5" s="23">
        <v>0.5</v>
      </c>
      <c r="H5" s="23">
        <v>0.5</v>
      </c>
      <c r="I5" s="23">
        <v>0.5</v>
      </c>
      <c r="J5" s="23">
        <v>0.5</v>
      </c>
      <c r="K5" s="23">
        <v>0.5</v>
      </c>
      <c r="L5" s="23">
        <v>0.5</v>
      </c>
      <c r="M5" s="24">
        <v>0.5</v>
      </c>
    </row>
    <row r="6" spans="1:14" ht="15.75" x14ac:dyDescent="0.25">
      <c r="A6" s="25" t="s">
        <v>11</v>
      </c>
      <c r="B6" s="25" t="s">
        <v>3</v>
      </c>
      <c r="C6" s="26">
        <v>0.9</v>
      </c>
      <c r="D6" s="27">
        <v>0.05</v>
      </c>
      <c r="E6" s="27">
        <v>0.8</v>
      </c>
      <c r="F6" s="27">
        <v>1</v>
      </c>
      <c r="G6" s="27">
        <v>1</v>
      </c>
      <c r="H6" s="27">
        <v>1</v>
      </c>
      <c r="I6" s="27">
        <v>1</v>
      </c>
      <c r="J6" s="27">
        <v>1</v>
      </c>
      <c r="K6" s="27">
        <v>1</v>
      </c>
      <c r="L6" s="27">
        <v>1</v>
      </c>
      <c r="M6" s="28">
        <f>C6*D6*E6*F6*G6*H6*I6*J6*K6*L6</f>
        <v>3.6000000000000004E-2</v>
      </c>
    </row>
    <row r="7" spans="1:14" ht="15.75" x14ac:dyDescent="0.25">
      <c r="A7" s="16"/>
      <c r="B7" s="7" t="s">
        <v>4</v>
      </c>
      <c r="C7" s="9">
        <f xml:space="preserve"> 1-C5</f>
        <v>0.5</v>
      </c>
      <c r="D7" s="7">
        <f t="shared" ref="D7:M7" si="1">1-D5</f>
        <v>0.5</v>
      </c>
      <c r="E7" s="7">
        <f t="shared" si="1"/>
        <v>0.5</v>
      </c>
      <c r="F7" s="7">
        <f t="shared" si="1"/>
        <v>0.5</v>
      </c>
      <c r="G7" s="7">
        <f t="shared" si="1"/>
        <v>0.5</v>
      </c>
      <c r="H7" s="7">
        <f t="shared" si="1"/>
        <v>0.5</v>
      </c>
      <c r="I7" s="7">
        <f t="shared" si="1"/>
        <v>0.5</v>
      </c>
      <c r="J7" s="7">
        <f t="shared" si="1"/>
        <v>0.5</v>
      </c>
      <c r="K7" s="7">
        <f t="shared" si="1"/>
        <v>0.5</v>
      </c>
      <c r="L7" s="7">
        <f t="shared" si="1"/>
        <v>0.5</v>
      </c>
      <c r="M7" s="7">
        <f t="shared" si="1"/>
        <v>0.5</v>
      </c>
    </row>
    <row r="8" spans="1:14" ht="15.75" x14ac:dyDescent="0.25">
      <c r="A8" s="25" t="s">
        <v>12</v>
      </c>
      <c r="B8" s="25" t="s">
        <v>5</v>
      </c>
      <c r="C8" s="26">
        <v>0.1</v>
      </c>
      <c r="D8" s="27">
        <v>0.95</v>
      </c>
      <c r="E8" s="27">
        <v>0.1</v>
      </c>
      <c r="F8" s="27">
        <v>1</v>
      </c>
      <c r="G8" s="27">
        <v>1</v>
      </c>
      <c r="H8" s="27">
        <v>1</v>
      </c>
      <c r="I8" s="27">
        <v>1</v>
      </c>
      <c r="J8" s="27">
        <v>1</v>
      </c>
      <c r="K8" s="27">
        <v>1</v>
      </c>
      <c r="L8" s="27">
        <v>1</v>
      </c>
      <c r="M8" s="28">
        <f>C8*D8*E8*F8*G8*H8*I8*J8*K8*L8</f>
        <v>9.5000000000000015E-3</v>
      </c>
    </row>
    <row r="9" spans="1:14" ht="15.75" x14ac:dyDescent="0.25">
      <c r="A9" s="6"/>
      <c r="B9" s="6" t="s">
        <v>13</v>
      </c>
      <c r="C9" s="9"/>
      <c r="D9" s="7"/>
      <c r="E9" s="7"/>
      <c r="F9" s="7"/>
    </row>
    <row r="10" spans="1:14" ht="15.75" x14ac:dyDescent="0.25">
      <c r="C10" s="9"/>
      <c r="D10" s="7"/>
      <c r="E10" s="7"/>
      <c r="F10" s="7"/>
    </row>
    <row r="11" spans="1:14" ht="15.75" x14ac:dyDescent="0.25">
      <c r="A11" s="6" t="s">
        <v>39</v>
      </c>
      <c r="B11" s="6" t="s">
        <v>40</v>
      </c>
      <c r="C11" s="9">
        <f t="shared" ref="C11:M11" si="2">C4-C5</f>
        <v>0.4</v>
      </c>
      <c r="D11" s="9">
        <f t="shared" si="2"/>
        <v>-0.45</v>
      </c>
      <c r="E11" s="9">
        <f t="shared" si="2"/>
        <v>0.38888888888888895</v>
      </c>
      <c r="F11" s="9">
        <f t="shared" si="2"/>
        <v>0</v>
      </c>
      <c r="G11" s="9">
        <f t="shared" si="2"/>
        <v>0</v>
      </c>
      <c r="H11" s="9">
        <f t="shared" si="2"/>
        <v>0</v>
      </c>
      <c r="I11" s="9">
        <f t="shared" si="2"/>
        <v>0</v>
      </c>
      <c r="J11" s="9">
        <f t="shared" si="2"/>
        <v>0</v>
      </c>
      <c r="K11" s="9">
        <f t="shared" si="2"/>
        <v>0</v>
      </c>
      <c r="L11" s="9">
        <f t="shared" si="2"/>
        <v>0</v>
      </c>
      <c r="M11" s="9">
        <f t="shared" si="2"/>
        <v>0.29120879120879117</v>
      </c>
    </row>
    <row r="12" spans="1:14" ht="15.75" x14ac:dyDescent="0.25">
      <c r="A12" s="6"/>
      <c r="B12" s="6" t="s">
        <v>41</v>
      </c>
      <c r="C12" s="9">
        <f t="shared" ref="C12:M12" si="3">C6/C8</f>
        <v>9</v>
      </c>
      <c r="D12" s="9">
        <f t="shared" si="3"/>
        <v>5.2631578947368425E-2</v>
      </c>
      <c r="E12" s="9">
        <f t="shared" si="3"/>
        <v>8</v>
      </c>
      <c r="F12" s="9">
        <f t="shared" si="3"/>
        <v>1</v>
      </c>
      <c r="G12" s="9">
        <f t="shared" si="3"/>
        <v>1</v>
      </c>
      <c r="H12" s="9">
        <f t="shared" si="3"/>
        <v>1</v>
      </c>
      <c r="I12" s="9">
        <f t="shared" si="3"/>
        <v>1</v>
      </c>
      <c r="J12" s="9">
        <f t="shared" si="3"/>
        <v>1</v>
      </c>
      <c r="K12" s="9">
        <f t="shared" si="3"/>
        <v>1</v>
      </c>
      <c r="L12" s="9">
        <f t="shared" si="3"/>
        <v>1</v>
      </c>
      <c r="M12" s="9">
        <f t="shared" si="3"/>
        <v>3.7894736842105261</v>
      </c>
    </row>
    <row r="13" spans="1:14" ht="15.75" x14ac:dyDescent="0.25">
      <c r="A13" s="6"/>
      <c r="B13" s="6" t="s">
        <v>42</v>
      </c>
      <c r="C13" s="9">
        <f t="shared" ref="C13:M13" si="4">LN(C12)</f>
        <v>2.1972245773362196</v>
      </c>
      <c r="D13" s="9">
        <f t="shared" si="4"/>
        <v>-2.9444389791664403</v>
      </c>
      <c r="E13" s="9">
        <f t="shared" si="4"/>
        <v>2.0794415416798357</v>
      </c>
      <c r="F13" s="9">
        <f t="shared" si="4"/>
        <v>0</v>
      </c>
      <c r="G13" s="9">
        <f t="shared" si="4"/>
        <v>0</v>
      </c>
      <c r="H13" s="9">
        <f t="shared" si="4"/>
        <v>0</v>
      </c>
      <c r="I13" s="9">
        <f t="shared" si="4"/>
        <v>0</v>
      </c>
      <c r="J13" s="9">
        <f t="shared" si="4"/>
        <v>0</v>
      </c>
      <c r="K13" s="9">
        <f t="shared" si="4"/>
        <v>0</v>
      </c>
      <c r="L13" s="9">
        <f t="shared" si="4"/>
        <v>0</v>
      </c>
      <c r="M13" s="9">
        <f t="shared" si="4"/>
        <v>1.3322271398496148</v>
      </c>
    </row>
    <row r="14" spans="1:14" ht="15.75" x14ac:dyDescent="0.25">
      <c r="A14" s="6"/>
      <c r="B14" s="6"/>
      <c r="C14" s="9"/>
      <c r="D14" s="7"/>
      <c r="E14" s="7"/>
      <c r="F14" s="7"/>
    </row>
    <row r="15" spans="1:14" ht="15.75" x14ac:dyDescent="0.25">
      <c r="A15" s="6"/>
      <c r="B15" s="7"/>
      <c r="C15" s="7"/>
      <c r="D15" s="7"/>
      <c r="E15" s="7"/>
      <c r="F15" s="7"/>
    </row>
    <row r="16" spans="1:14" ht="15.75" hidden="1" x14ac:dyDescent="0.25">
      <c r="A16" s="17" t="s">
        <v>37</v>
      </c>
      <c r="B16" s="12"/>
      <c r="C16" s="7"/>
      <c r="D16" s="15" t="s">
        <v>26</v>
      </c>
      <c r="E16" s="10" t="s">
        <v>27</v>
      </c>
      <c r="F16" s="10" t="s">
        <v>28</v>
      </c>
      <c r="G16" s="10" t="s">
        <v>36</v>
      </c>
      <c r="H16" s="10" t="s">
        <v>35</v>
      </c>
      <c r="I16" s="10" t="s">
        <v>34</v>
      </c>
      <c r="J16" s="10" t="s">
        <v>33</v>
      </c>
      <c r="K16" s="10" t="s">
        <v>32</v>
      </c>
      <c r="L16" s="10" t="s">
        <v>31</v>
      </c>
      <c r="M16" s="10" t="s">
        <v>30</v>
      </c>
      <c r="N16" s="10" t="s">
        <v>29</v>
      </c>
    </row>
    <row r="17" spans="1:14" ht="15.75" hidden="1" x14ac:dyDescent="0.25">
      <c r="A17" s="7" t="s">
        <v>6</v>
      </c>
      <c r="B17" s="7"/>
      <c r="C17" s="7"/>
      <c r="D17" s="7">
        <f t="shared" ref="D17:N17" si="5" xml:space="preserve"> C5*C6</f>
        <v>0.45</v>
      </c>
      <c r="E17" s="7">
        <f t="shared" si="5"/>
        <v>2.5000000000000001E-2</v>
      </c>
      <c r="F17" s="7">
        <f t="shared" si="5"/>
        <v>0.4</v>
      </c>
      <c r="G17" s="7">
        <f t="shared" si="5"/>
        <v>0.5</v>
      </c>
      <c r="H17" s="7">
        <f t="shared" si="5"/>
        <v>0.5</v>
      </c>
      <c r="I17" s="7">
        <f t="shared" si="5"/>
        <v>0.5</v>
      </c>
      <c r="J17" s="7">
        <f t="shared" si="5"/>
        <v>0.5</v>
      </c>
      <c r="K17" s="7">
        <f t="shared" si="5"/>
        <v>0.5</v>
      </c>
      <c r="L17" s="7">
        <f t="shared" si="5"/>
        <v>0.5</v>
      </c>
      <c r="M17" s="7">
        <f t="shared" si="5"/>
        <v>0.5</v>
      </c>
      <c r="N17" s="7">
        <f t="shared" si="5"/>
        <v>1.8000000000000002E-2</v>
      </c>
    </row>
    <row r="18" spans="1:14" ht="15.75" hidden="1" x14ac:dyDescent="0.25">
      <c r="A18" s="7" t="s">
        <v>7</v>
      </c>
      <c r="B18" s="7"/>
      <c r="C18" s="7"/>
      <c r="D18" s="7">
        <f t="shared" ref="D18:N18" si="6" xml:space="preserve"> C7*C8</f>
        <v>0.05</v>
      </c>
      <c r="E18" s="7">
        <f t="shared" si="6"/>
        <v>0.47499999999999998</v>
      </c>
      <c r="F18" s="7">
        <f t="shared" si="6"/>
        <v>0.05</v>
      </c>
      <c r="G18" s="7">
        <f t="shared" si="6"/>
        <v>0.5</v>
      </c>
      <c r="H18" s="7">
        <f t="shared" si="6"/>
        <v>0.5</v>
      </c>
      <c r="I18" s="7">
        <f t="shared" si="6"/>
        <v>0.5</v>
      </c>
      <c r="J18" s="7">
        <f t="shared" si="6"/>
        <v>0.5</v>
      </c>
      <c r="K18" s="7">
        <f t="shared" si="6"/>
        <v>0.5</v>
      </c>
      <c r="L18" s="7">
        <f t="shared" si="6"/>
        <v>0.5</v>
      </c>
      <c r="M18" s="7">
        <f t="shared" si="6"/>
        <v>0.5</v>
      </c>
      <c r="N18" s="7">
        <f t="shared" si="6"/>
        <v>4.7500000000000007E-3</v>
      </c>
    </row>
    <row r="19" spans="1:14" ht="15.75" hidden="1" x14ac:dyDescent="0.25">
      <c r="A19" s="7" t="s">
        <v>8</v>
      </c>
      <c r="B19" s="7"/>
      <c r="C19" s="7"/>
      <c r="D19" s="7">
        <f t="shared" ref="D19:N19" si="7" xml:space="preserve"> D17+D18</f>
        <v>0.5</v>
      </c>
      <c r="E19" s="7">
        <f t="shared" si="7"/>
        <v>0.5</v>
      </c>
      <c r="F19" s="7">
        <f t="shared" si="7"/>
        <v>0.45</v>
      </c>
      <c r="G19" s="7">
        <f t="shared" si="7"/>
        <v>1</v>
      </c>
      <c r="H19" s="7">
        <f t="shared" si="7"/>
        <v>1</v>
      </c>
      <c r="I19" s="7">
        <f t="shared" si="7"/>
        <v>1</v>
      </c>
      <c r="J19" s="7">
        <f t="shared" si="7"/>
        <v>1</v>
      </c>
      <c r="K19" s="7">
        <f t="shared" si="7"/>
        <v>1</v>
      </c>
      <c r="L19" s="7">
        <f t="shared" si="7"/>
        <v>1</v>
      </c>
      <c r="M19" s="7">
        <f t="shared" si="7"/>
        <v>1</v>
      </c>
      <c r="N19" s="7">
        <f t="shared" si="7"/>
        <v>2.2750000000000003E-2</v>
      </c>
    </row>
    <row r="20" spans="1:14" s="46" customFormat="1" ht="15.75" x14ac:dyDescent="0.25">
      <c r="A20" s="47" t="s">
        <v>109</v>
      </c>
    </row>
    <row r="21" spans="1:14" s="48" customFormat="1" ht="15.75" x14ac:dyDescent="0.25">
      <c r="A21" s="47" t="s">
        <v>110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M8" sqref="M8"/>
    </sheetView>
  </sheetViews>
  <sheetFormatPr defaultRowHeight="15" x14ac:dyDescent="0.25"/>
  <cols>
    <col min="1" max="1" width="19.85546875" customWidth="1"/>
    <col min="2" max="2" width="10.42578125" customWidth="1"/>
    <col min="3" max="4" width="11.28515625" customWidth="1"/>
    <col min="5" max="5" width="12.140625" customWidth="1"/>
    <col min="6" max="6" width="12.7109375" customWidth="1"/>
    <col min="7" max="7" width="13.5703125" customWidth="1"/>
    <col min="8" max="8" width="12" customWidth="1"/>
    <col min="9" max="9" width="12.42578125" customWidth="1"/>
    <col min="10" max="10" width="11.85546875" customWidth="1"/>
    <col min="11" max="11" width="11.7109375" customWidth="1"/>
    <col min="12" max="12" width="13" customWidth="1"/>
    <col min="13" max="13" width="15.42578125" customWidth="1"/>
    <col min="14" max="14" width="14" customWidth="1"/>
  </cols>
  <sheetData>
    <row r="1" spans="1:14" x14ac:dyDescent="0.25">
      <c r="A1" s="13" t="s">
        <v>24</v>
      </c>
      <c r="B1" s="11"/>
      <c r="C1" s="11"/>
      <c r="D1" s="11"/>
      <c r="E1" s="11"/>
      <c r="F1" s="11"/>
      <c r="G1" s="11"/>
      <c r="H1" s="11"/>
      <c r="I1" s="11"/>
      <c r="J1" s="11"/>
      <c r="K1" s="11"/>
      <c r="L1" s="11"/>
      <c r="M1" s="11"/>
    </row>
    <row r="2" spans="1:14" s="10" customFormat="1" x14ac:dyDescent="0.25"/>
    <row r="3" spans="1:14" x14ac:dyDescent="0.25">
      <c r="C3" t="s">
        <v>59</v>
      </c>
      <c r="D3" t="s">
        <v>60</v>
      </c>
      <c r="E3" t="s">
        <v>61</v>
      </c>
      <c r="F3" t="s">
        <v>62</v>
      </c>
      <c r="G3" t="s">
        <v>63</v>
      </c>
      <c r="H3" t="s">
        <v>64</v>
      </c>
      <c r="I3" t="s">
        <v>65</v>
      </c>
      <c r="J3" t="s">
        <v>66</v>
      </c>
      <c r="K3" t="s">
        <v>67</v>
      </c>
      <c r="L3" t="s">
        <v>68</v>
      </c>
      <c r="M3" t="s">
        <v>25</v>
      </c>
    </row>
    <row r="4" spans="1:14" ht="15.75" x14ac:dyDescent="0.25">
      <c r="A4" s="29" t="s">
        <v>10</v>
      </c>
      <c r="B4" s="30" t="s">
        <v>1</v>
      </c>
      <c r="C4" s="31">
        <f t="shared" ref="C4:M4" si="0" xml:space="preserve"> D17/D19</f>
        <v>0.98958333333333337</v>
      </c>
      <c r="D4" s="31">
        <f t="shared" si="0"/>
        <v>0.01</v>
      </c>
      <c r="E4" s="31">
        <f t="shared" si="0"/>
        <v>0.94736842105263153</v>
      </c>
      <c r="F4" s="31">
        <f t="shared" si="0"/>
        <v>0.5</v>
      </c>
      <c r="G4" s="31">
        <f t="shared" si="0"/>
        <v>0.5</v>
      </c>
      <c r="H4" s="31">
        <f t="shared" si="0"/>
        <v>0.5</v>
      </c>
      <c r="I4" s="31">
        <f t="shared" si="0"/>
        <v>0.5</v>
      </c>
      <c r="J4" s="31">
        <f t="shared" si="0"/>
        <v>0.5</v>
      </c>
      <c r="K4" s="31">
        <f t="shared" si="0"/>
        <v>0.5</v>
      </c>
      <c r="L4" s="31">
        <f t="shared" si="0"/>
        <v>0.5</v>
      </c>
      <c r="M4" s="31">
        <f t="shared" si="0"/>
        <v>0.94527363184079594</v>
      </c>
    </row>
    <row r="5" spans="1:14" ht="15.75" x14ac:dyDescent="0.25">
      <c r="A5" s="21" t="s">
        <v>9</v>
      </c>
      <c r="B5" s="21" t="s">
        <v>2</v>
      </c>
      <c r="C5" s="22">
        <v>0.5</v>
      </c>
      <c r="D5" s="23">
        <v>0.5</v>
      </c>
      <c r="E5" s="23">
        <v>0.5</v>
      </c>
      <c r="F5" s="23">
        <v>0.5</v>
      </c>
      <c r="G5" s="23">
        <v>0.5</v>
      </c>
      <c r="H5" s="23">
        <v>0.5</v>
      </c>
      <c r="I5" s="23">
        <v>0.5</v>
      </c>
      <c r="J5" s="23">
        <v>0.5</v>
      </c>
      <c r="K5" s="23">
        <v>0.5</v>
      </c>
      <c r="L5" s="23">
        <v>0.5</v>
      </c>
      <c r="M5" s="24">
        <v>0.5</v>
      </c>
    </row>
    <row r="6" spans="1:14" ht="15.75" x14ac:dyDescent="0.25">
      <c r="A6" s="25" t="s">
        <v>11</v>
      </c>
      <c r="B6" s="25" t="s">
        <v>3</v>
      </c>
      <c r="C6" s="26">
        <v>0.95</v>
      </c>
      <c r="D6" s="27">
        <v>0.01</v>
      </c>
      <c r="E6" s="27">
        <v>0.9</v>
      </c>
      <c r="F6" s="27">
        <v>1</v>
      </c>
      <c r="G6" s="27">
        <v>1</v>
      </c>
      <c r="H6" s="27">
        <v>1</v>
      </c>
      <c r="I6" s="27">
        <v>1</v>
      </c>
      <c r="J6" s="27">
        <v>1</v>
      </c>
      <c r="K6" s="27">
        <v>1</v>
      </c>
      <c r="L6" s="27">
        <v>1</v>
      </c>
      <c r="M6" s="28">
        <f>C6*D6*E6*F6*G6*H6*I6*J6*K6*L6</f>
        <v>8.5500000000000003E-3</v>
      </c>
    </row>
    <row r="7" spans="1:14" ht="15.75" x14ac:dyDescent="0.25">
      <c r="A7" s="16"/>
      <c r="B7" s="7" t="s">
        <v>4</v>
      </c>
      <c r="C7" s="9">
        <f xml:space="preserve"> 1-C5</f>
        <v>0.5</v>
      </c>
      <c r="D7" s="7">
        <f t="shared" ref="D7:M7" si="1">1-D5</f>
        <v>0.5</v>
      </c>
      <c r="E7" s="7">
        <f t="shared" si="1"/>
        <v>0.5</v>
      </c>
      <c r="F7" s="7">
        <f t="shared" si="1"/>
        <v>0.5</v>
      </c>
      <c r="G7" s="7">
        <f t="shared" si="1"/>
        <v>0.5</v>
      </c>
      <c r="H7" s="7">
        <f t="shared" si="1"/>
        <v>0.5</v>
      </c>
      <c r="I7" s="7">
        <f t="shared" si="1"/>
        <v>0.5</v>
      </c>
      <c r="J7" s="7">
        <f t="shared" si="1"/>
        <v>0.5</v>
      </c>
      <c r="K7" s="7">
        <f t="shared" si="1"/>
        <v>0.5</v>
      </c>
      <c r="L7" s="7">
        <f t="shared" si="1"/>
        <v>0.5</v>
      </c>
      <c r="M7" s="7">
        <f t="shared" si="1"/>
        <v>0.5</v>
      </c>
    </row>
    <row r="8" spans="1:14" ht="15.75" x14ac:dyDescent="0.25">
      <c r="A8" s="25" t="s">
        <v>12</v>
      </c>
      <c r="B8" s="25" t="s">
        <v>5</v>
      </c>
      <c r="C8" s="26">
        <v>0.01</v>
      </c>
      <c r="D8" s="27">
        <v>0.99</v>
      </c>
      <c r="E8" s="27">
        <v>0.05</v>
      </c>
      <c r="F8" s="27">
        <v>1</v>
      </c>
      <c r="G8" s="27">
        <v>1</v>
      </c>
      <c r="H8" s="27">
        <v>1</v>
      </c>
      <c r="I8" s="27">
        <v>1</v>
      </c>
      <c r="J8" s="27">
        <v>1</v>
      </c>
      <c r="K8" s="27">
        <v>1</v>
      </c>
      <c r="L8" s="27">
        <v>1</v>
      </c>
      <c r="M8" s="28">
        <f>C8*D8*E8*F8*G8*H8*I8*J8*K8*L8</f>
        <v>4.9500000000000011E-4</v>
      </c>
    </row>
    <row r="9" spans="1:14" ht="15.75" x14ac:dyDescent="0.25">
      <c r="A9" s="6"/>
      <c r="B9" s="6" t="s">
        <v>13</v>
      </c>
      <c r="C9" s="9"/>
      <c r="D9" s="7"/>
      <c r="E9" s="7"/>
      <c r="F9" s="7"/>
    </row>
    <row r="10" spans="1:14" ht="15.75" x14ac:dyDescent="0.25">
      <c r="C10" s="9"/>
      <c r="D10" s="7"/>
      <c r="E10" s="7"/>
      <c r="F10" s="7"/>
    </row>
    <row r="11" spans="1:14" ht="15.75" x14ac:dyDescent="0.25">
      <c r="A11" s="6" t="s">
        <v>39</v>
      </c>
      <c r="B11" s="6" t="s">
        <v>40</v>
      </c>
      <c r="C11" s="9">
        <f t="shared" ref="C11:M11" si="2">C4-C5</f>
        <v>0.48958333333333337</v>
      </c>
      <c r="D11" s="9">
        <f t="shared" si="2"/>
        <v>-0.49</v>
      </c>
      <c r="E11" s="9">
        <f t="shared" si="2"/>
        <v>0.44736842105263153</v>
      </c>
      <c r="F11" s="9">
        <f t="shared" si="2"/>
        <v>0</v>
      </c>
      <c r="G11" s="9">
        <f t="shared" si="2"/>
        <v>0</v>
      </c>
      <c r="H11" s="9">
        <f t="shared" si="2"/>
        <v>0</v>
      </c>
      <c r="I11" s="9">
        <f t="shared" si="2"/>
        <v>0</v>
      </c>
      <c r="J11" s="9">
        <f t="shared" si="2"/>
        <v>0</v>
      </c>
      <c r="K11" s="9">
        <f t="shared" si="2"/>
        <v>0</v>
      </c>
      <c r="L11" s="9">
        <f t="shared" si="2"/>
        <v>0</v>
      </c>
      <c r="M11" s="9">
        <f t="shared" si="2"/>
        <v>0.44527363184079594</v>
      </c>
    </row>
    <row r="12" spans="1:14" ht="15.75" x14ac:dyDescent="0.25">
      <c r="A12" s="6"/>
      <c r="B12" s="6" t="s">
        <v>41</v>
      </c>
      <c r="C12" s="9">
        <f t="shared" ref="C12:M12" si="3">C6/C8</f>
        <v>95</v>
      </c>
      <c r="D12" s="9">
        <f t="shared" si="3"/>
        <v>1.0101010101010102E-2</v>
      </c>
      <c r="E12" s="9">
        <f t="shared" si="3"/>
        <v>18</v>
      </c>
      <c r="F12" s="9">
        <f t="shared" si="3"/>
        <v>1</v>
      </c>
      <c r="G12" s="9">
        <f t="shared" si="3"/>
        <v>1</v>
      </c>
      <c r="H12" s="9">
        <f t="shared" si="3"/>
        <v>1</v>
      </c>
      <c r="I12" s="9">
        <f t="shared" si="3"/>
        <v>1</v>
      </c>
      <c r="J12" s="9">
        <f t="shared" si="3"/>
        <v>1</v>
      </c>
      <c r="K12" s="9">
        <f t="shared" si="3"/>
        <v>1</v>
      </c>
      <c r="L12" s="9">
        <f t="shared" si="3"/>
        <v>1</v>
      </c>
      <c r="M12" s="9">
        <f t="shared" si="3"/>
        <v>17.27272727272727</v>
      </c>
    </row>
    <row r="13" spans="1:14" ht="15.75" x14ac:dyDescent="0.25">
      <c r="A13" s="6"/>
      <c r="B13" s="6" t="s">
        <v>42</v>
      </c>
      <c r="C13" s="9">
        <f t="shared" ref="C13:M13" si="4">LN(C12)</f>
        <v>4.5538768916005408</v>
      </c>
      <c r="D13" s="9">
        <f t="shared" si="4"/>
        <v>-4.5951198501345898</v>
      </c>
      <c r="E13" s="9">
        <f t="shared" si="4"/>
        <v>2.8903717578961645</v>
      </c>
      <c r="F13" s="9">
        <f t="shared" si="4"/>
        <v>0</v>
      </c>
      <c r="G13" s="9">
        <f t="shared" si="4"/>
        <v>0</v>
      </c>
      <c r="H13" s="9">
        <f t="shared" si="4"/>
        <v>0</v>
      </c>
      <c r="I13" s="9">
        <f t="shared" si="4"/>
        <v>0</v>
      </c>
      <c r="J13" s="9">
        <f t="shared" si="4"/>
        <v>0</v>
      </c>
      <c r="K13" s="9">
        <f t="shared" si="4"/>
        <v>0</v>
      </c>
      <c r="L13" s="9">
        <f t="shared" si="4"/>
        <v>0</v>
      </c>
      <c r="M13" s="9">
        <f t="shared" si="4"/>
        <v>2.8491287993621155</v>
      </c>
    </row>
    <row r="14" spans="1:14" ht="15.75" x14ac:dyDescent="0.25">
      <c r="A14" s="6"/>
      <c r="B14" s="6"/>
      <c r="C14" s="9"/>
      <c r="D14" s="7"/>
      <c r="E14" s="7"/>
      <c r="F14" s="7"/>
    </row>
    <row r="15" spans="1:14" ht="15.75" x14ac:dyDescent="0.25">
      <c r="A15" s="6"/>
      <c r="B15" s="7"/>
      <c r="C15" s="7"/>
      <c r="D15" s="7"/>
      <c r="E15" s="7"/>
      <c r="F15" s="7"/>
    </row>
    <row r="16" spans="1:14" ht="15.75" hidden="1" x14ac:dyDescent="0.25">
      <c r="A16" s="17" t="s">
        <v>37</v>
      </c>
      <c r="B16" s="12"/>
      <c r="C16" s="7"/>
      <c r="D16" s="15" t="s">
        <v>26</v>
      </c>
      <c r="E16" s="10" t="s">
        <v>27</v>
      </c>
      <c r="F16" s="10" t="s">
        <v>28</v>
      </c>
      <c r="G16" s="10" t="s">
        <v>36</v>
      </c>
      <c r="H16" s="10" t="s">
        <v>35</v>
      </c>
      <c r="I16" s="10" t="s">
        <v>34</v>
      </c>
      <c r="J16" s="10" t="s">
        <v>33</v>
      </c>
      <c r="K16" s="10" t="s">
        <v>32</v>
      </c>
      <c r="L16" s="10" t="s">
        <v>31</v>
      </c>
      <c r="M16" s="10" t="s">
        <v>30</v>
      </c>
      <c r="N16" s="10" t="s">
        <v>29</v>
      </c>
    </row>
    <row r="17" spans="1:14" ht="15.75" hidden="1" x14ac:dyDescent="0.25">
      <c r="A17" s="7" t="s">
        <v>6</v>
      </c>
      <c r="B17" s="7"/>
      <c r="C17" s="7"/>
      <c r="D17" s="7">
        <f t="shared" ref="D17:N17" si="5" xml:space="preserve"> C5*C6</f>
        <v>0.47499999999999998</v>
      </c>
      <c r="E17" s="7">
        <f t="shared" si="5"/>
        <v>5.0000000000000001E-3</v>
      </c>
      <c r="F17" s="7">
        <f t="shared" si="5"/>
        <v>0.45</v>
      </c>
      <c r="G17" s="7">
        <f t="shared" si="5"/>
        <v>0.5</v>
      </c>
      <c r="H17" s="7">
        <f t="shared" si="5"/>
        <v>0.5</v>
      </c>
      <c r="I17" s="7">
        <f t="shared" si="5"/>
        <v>0.5</v>
      </c>
      <c r="J17" s="7">
        <f t="shared" si="5"/>
        <v>0.5</v>
      </c>
      <c r="K17" s="7">
        <f t="shared" si="5"/>
        <v>0.5</v>
      </c>
      <c r="L17" s="7">
        <f t="shared" si="5"/>
        <v>0.5</v>
      </c>
      <c r="M17" s="7">
        <f t="shared" si="5"/>
        <v>0.5</v>
      </c>
      <c r="N17" s="7">
        <f t="shared" si="5"/>
        <v>4.2750000000000002E-3</v>
      </c>
    </row>
    <row r="18" spans="1:14" ht="15.75" hidden="1" x14ac:dyDescent="0.25">
      <c r="A18" s="7" t="s">
        <v>7</v>
      </c>
      <c r="B18" s="7"/>
      <c r="C18" s="7"/>
      <c r="D18" s="7">
        <f t="shared" ref="D18:N18" si="6" xml:space="preserve"> C7*C8</f>
        <v>5.0000000000000001E-3</v>
      </c>
      <c r="E18" s="7">
        <f t="shared" si="6"/>
        <v>0.495</v>
      </c>
      <c r="F18" s="7">
        <f t="shared" si="6"/>
        <v>2.5000000000000001E-2</v>
      </c>
      <c r="G18" s="7">
        <f t="shared" si="6"/>
        <v>0.5</v>
      </c>
      <c r="H18" s="7">
        <f t="shared" si="6"/>
        <v>0.5</v>
      </c>
      <c r="I18" s="7">
        <f t="shared" si="6"/>
        <v>0.5</v>
      </c>
      <c r="J18" s="7">
        <f t="shared" si="6"/>
        <v>0.5</v>
      </c>
      <c r="K18" s="7">
        <f t="shared" si="6"/>
        <v>0.5</v>
      </c>
      <c r="L18" s="7">
        <f t="shared" si="6"/>
        <v>0.5</v>
      </c>
      <c r="M18" s="7">
        <f t="shared" si="6"/>
        <v>0.5</v>
      </c>
      <c r="N18" s="7">
        <f t="shared" si="6"/>
        <v>2.4750000000000005E-4</v>
      </c>
    </row>
    <row r="19" spans="1:14" ht="15.75" hidden="1" x14ac:dyDescent="0.25">
      <c r="A19" s="7" t="s">
        <v>8</v>
      </c>
      <c r="B19" s="7"/>
      <c r="C19" s="7"/>
      <c r="D19" s="7">
        <f t="shared" ref="D19:N19" si="7" xml:space="preserve"> D17+D18</f>
        <v>0.48</v>
      </c>
      <c r="E19" s="7">
        <f t="shared" si="7"/>
        <v>0.5</v>
      </c>
      <c r="F19" s="7">
        <f t="shared" si="7"/>
        <v>0.47500000000000003</v>
      </c>
      <c r="G19" s="7">
        <f t="shared" si="7"/>
        <v>1</v>
      </c>
      <c r="H19" s="7">
        <f t="shared" si="7"/>
        <v>1</v>
      </c>
      <c r="I19" s="7">
        <f t="shared" si="7"/>
        <v>1</v>
      </c>
      <c r="J19" s="7">
        <f t="shared" si="7"/>
        <v>1</v>
      </c>
      <c r="K19" s="7">
        <f t="shared" si="7"/>
        <v>1</v>
      </c>
      <c r="L19" s="7">
        <f t="shared" si="7"/>
        <v>1</v>
      </c>
      <c r="M19" s="7">
        <f t="shared" si="7"/>
        <v>1</v>
      </c>
      <c r="N19" s="7">
        <f t="shared" si="7"/>
        <v>4.5225000000000005E-3</v>
      </c>
    </row>
    <row r="20" spans="1:14" s="46" customFormat="1" ht="15.75" x14ac:dyDescent="0.25">
      <c r="A20" s="47" t="s">
        <v>111</v>
      </c>
    </row>
    <row r="21" spans="1:14" s="48" customFormat="1" ht="15.75" x14ac:dyDescent="0.25">
      <c r="A21" s="47" t="s">
        <v>112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7F5F34-E820-43E3-A7BF-231812B86C3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Updater</vt:lpstr>
      <vt:lpstr>combined packages all observed</vt:lpstr>
      <vt:lpstr>Combined packages none observed</vt:lpstr>
      <vt:lpstr>combined package some observed</vt:lpstr>
      <vt:lpstr>interval estimates</vt:lpstr>
      <vt:lpstr>Combined Low PV</vt:lpstr>
      <vt:lpstr>Combined High 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2017-03-17T14:52:21Z</dcterms:created>
  <dcterms:modified xsi:type="dcterms:W3CDTF">2017-03-20T14:12:40Z</dcterms:modified>
</cp:coreProperties>
</file>