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66"/>
  <workbookPr filterPrivacy="1" defaultThemeVersion="124226"/>
  <bookViews>
    <workbookView xWindow="0" yWindow="0" windowWidth="18780" windowHeight="7680" tabRatio="734" activeTab="0"/>
  </bookViews>
  <sheets>
    <sheet name="Overview" sheetId="12" r:id="rId1"/>
    <sheet name="Updater" sheetId="4" r:id="rId2"/>
    <sheet name="combined packages all observed" sheetId="6" r:id="rId3"/>
    <sheet name="Combined packages none observed" sheetId="9" r:id="rId4"/>
    <sheet name="combined package some observed" sheetId="11" r:id="rId5"/>
    <sheet name="interval estimates" sheetId="5" r:id="rId6"/>
    <sheet name="Combined Low PV" sheetId="7" r:id="rId7"/>
    <sheet name="Combined High PV" sheetId="8" r:id="rId8"/>
  </sheets>
  <definedNames>
    <definedName name="observed">#REF!</definedName>
    <definedName name="observedornot">#REF!</definedName>
  </definedNames>
  <calcPr calcId="171027"/>
</workbook>
</file>

<file path=xl/sharedStrings.xml><?xml version="1.0" encoding="utf-8"?>
<sst xmlns="http://schemas.openxmlformats.org/spreadsheetml/2006/main" count="346" uniqueCount="113">
  <si>
    <t>P(T|E) = P(T) * P(E|T) / {[P(T) * P(E|T)] + [P(~T) * P(E|~T)]}</t>
  </si>
  <si>
    <t>P(T|E)</t>
  </si>
  <si>
    <t>P(T)</t>
  </si>
  <si>
    <t>P(E|T)</t>
  </si>
  <si>
    <t>P(~T)</t>
  </si>
  <si>
    <t>P(E|~T)</t>
  </si>
  <si>
    <t>P(T) * P(E|T)</t>
  </si>
  <si>
    <t>P(~T) * P(E|~T)</t>
  </si>
  <si>
    <t>[P(T) * P(E|T)] + [P(~T) * P(E|~T)]</t>
  </si>
  <si>
    <t>PRIOR</t>
  </si>
  <si>
    <t>POSTERIOR</t>
  </si>
  <si>
    <t>SENSITIVITY</t>
  </si>
  <si>
    <t>TYPE I ERROR</t>
  </si>
  <si>
    <t>P(E)</t>
  </si>
  <si>
    <t>evidence 1</t>
  </si>
  <si>
    <t>evidence 2</t>
  </si>
  <si>
    <t>evidence 3</t>
  </si>
  <si>
    <t>evidence 4</t>
  </si>
  <si>
    <t>evidence 5</t>
  </si>
  <si>
    <t>evidence 6</t>
  </si>
  <si>
    <t>evidence 7</t>
  </si>
  <si>
    <t>evidence 8</t>
  </si>
  <si>
    <t>evidence 9</t>
  </si>
  <si>
    <t>evidence 10</t>
  </si>
  <si>
    <t>For missing pieces of evidence (i.e. if you have less than ten pieces of evidence), just input ONE = "1" for sensitivity and T1E values, where those pieces of evidence are not assessed.</t>
  </si>
  <si>
    <t xml:space="preserve">Entire Package of evidence </t>
  </si>
  <si>
    <t>calc ev 1</t>
  </si>
  <si>
    <t>calc ev 2</t>
  </si>
  <si>
    <t>calc ev 3</t>
  </si>
  <si>
    <t>calc package</t>
  </si>
  <si>
    <t>calc ev 10</t>
  </si>
  <si>
    <t>calc ev 9</t>
  </si>
  <si>
    <t>calc ev 8</t>
  </si>
  <si>
    <t>calc ev 7</t>
  </si>
  <si>
    <t>calc ev 6</t>
  </si>
  <si>
    <t>calc ev 5</t>
  </si>
  <si>
    <t>calc ev 4</t>
  </si>
  <si>
    <t>Don't touch below cells</t>
  </si>
  <si>
    <t>Bayes formula</t>
  </si>
  <si>
    <t>Probative Value</t>
  </si>
  <si>
    <t>Difference</t>
  </si>
  <si>
    <t>LR</t>
  </si>
  <si>
    <t>Log(LR)</t>
  </si>
  <si>
    <t>lowest T1E, highest S</t>
  </si>
  <si>
    <t>lowest T1E, lowest S</t>
  </si>
  <si>
    <t>highest T1E, highest S</t>
  </si>
  <si>
    <t>highest T1E, lowest S</t>
  </si>
  <si>
    <t>Interval estimates</t>
  </si>
  <si>
    <t>input the extreme values of the two intervals for Sensitivity and Type I error</t>
  </si>
  <si>
    <t>E1 LOW PV</t>
  </si>
  <si>
    <t>E2 LOW PV</t>
  </si>
  <si>
    <t>E3 LOW PV</t>
  </si>
  <si>
    <t>E4 LOW PV</t>
  </si>
  <si>
    <t>E5 LOW PV</t>
  </si>
  <si>
    <t>E6 LOW PV</t>
  </si>
  <si>
    <t>E7 LOW PV</t>
  </si>
  <si>
    <t>E8 LOW PV</t>
  </si>
  <si>
    <t>E9 LOW PV</t>
  </si>
  <si>
    <t>E10 LOW PV</t>
  </si>
  <si>
    <t>E1 HIGH PV</t>
  </si>
  <si>
    <t>E2 HIGH PV</t>
  </si>
  <si>
    <t>E3 HIGH PV</t>
  </si>
  <si>
    <t>E4 HIGH PV</t>
  </si>
  <si>
    <t>E5 HIGH PV</t>
  </si>
  <si>
    <t>E6 HIGH PV</t>
  </si>
  <si>
    <t>E7 HIGH PV</t>
  </si>
  <si>
    <t>E8 HIGH PV</t>
  </si>
  <si>
    <t>E9 HIGH PV</t>
  </si>
  <si>
    <t>E10 HIGH PV</t>
  </si>
  <si>
    <t>IF YOU DON'T OBSERVE THE EVIDENCE</t>
  </si>
  <si>
    <t>IF YOU OBSERVE THE EVIDENCE</t>
  </si>
  <si>
    <t>IF YOU DO NOT OBSERVE THE EVIDENCE</t>
  </si>
  <si>
    <t>PASTE VALUES FROM THE TWO PREVIOUS SPREADSHEETS DEPENDING ON WHETHER YOU HAVE OBSERVED THE PIECE OF EVIDENCE OR NOT</t>
  </si>
  <si>
    <t>0.99+</t>
  </si>
  <si>
    <t>0.95 – 0.99</t>
  </si>
  <si>
    <t>0.85 – 0.95</t>
  </si>
  <si>
    <t>0.70 – 0.85</t>
  </si>
  <si>
    <t>0.50 – 0.70</t>
  </si>
  <si>
    <t>0.30 – 0.50</t>
  </si>
  <si>
    <t>0.15 – 0.30</t>
  </si>
  <si>
    <t>0.05 – 0.15</t>
  </si>
  <si>
    <t>0.01 – 0.05</t>
  </si>
  <si>
    <t>Less than 0.01</t>
  </si>
  <si>
    <t>Practically certain that () is true</t>
  </si>
  <si>
    <t>Reasonably certain that () is true</t>
  </si>
  <si>
    <t>Highly confident that () is true</t>
  </si>
  <si>
    <t>Cautiously confident that () is true</t>
  </si>
  <si>
    <t>More confident than not confident that () is true</t>
  </si>
  <si>
    <t>Neither confident nor not confident that () is true (or false) – no idea</t>
  </si>
  <si>
    <t>More confident than not confident that () is false</t>
  </si>
  <si>
    <t>Cautiously confident that () is false</t>
  </si>
  <si>
    <t>Highly confident that () is false</t>
  </si>
  <si>
    <t>Reasonably certain that () is false</t>
  </si>
  <si>
    <t>Practically certain that () is false</t>
  </si>
  <si>
    <t>This spreadsheet has been developed by Barbara Befani.</t>
  </si>
  <si>
    <t>Input values for Sensitivity and Type I error, drawing on the qualitative descriptors rubrics on the right, if needed.</t>
  </si>
  <si>
    <t>The posterior on the left is the updated confidence if you have observed the evidence, while the posterior on the right is the updated confidence if you have not observed the evidence.</t>
  </si>
  <si>
    <t>Instructions for use are at the bottom of each sheet, highlighted in gray.</t>
  </si>
  <si>
    <t>This spreadsheet is useful when NONE of the pieces of evidence of a package, where each piece of evidence is assumed to be stochastically independent from the others, have been observed.</t>
  </si>
  <si>
    <t>This spreadsheet is useful when ALL the pieces of evidence of a package, where each piece of evidence is assumed to be stochastically independent from the others, have been observed.</t>
  </si>
  <si>
    <t>Input values for Sensitivity and Type I error for each single piece of evidence that you are considering. Type "1" on the remaining columns (Sensitivity and Type I error rows)</t>
  </si>
  <si>
    <t>The Sensitivity and Type I error values for the pieces of evidence considered are automatically calculated from the previous spreadsheet. Type "1" on the remaining columns (Sensitivity and Type I error rows)</t>
  </si>
  <si>
    <t>This spreadsheet is useful when SOME but not ALL the pieces of evidence of a package, where each piece of evidence is assumed to be stochastically independent from the others, have been observed.</t>
  </si>
  <si>
    <t>Copy-paste values for Sensitivity and Type I error for each single piece of evidence that you are considering from the two previous spreadsheets, copying from the "all observed" if you have observed it, and from the "none observed" if you have not observed it. Type "1" on the remaining columns (Sensitivity and Type I error rows)</t>
  </si>
  <si>
    <t>This spreadsheet is useful when you want to consider an interval rather than an point estimate for both Sensitivity and Type I error. The four columns refer to the four possible combinations of min and max values.</t>
  </si>
  <si>
    <t>The first column represents the combination with the Highest Probative Value, the last column the combination with the lowest PV.</t>
  </si>
  <si>
    <t>HIGHEST PROBATIVE VALUE</t>
  </si>
  <si>
    <t>LOWEST PROBATIVE VALUE</t>
  </si>
  <si>
    <t>The top area calculates the posterior when you observe the piece of evidence; the bottom area when you don't observe it.</t>
  </si>
  <si>
    <t>This spreadsheet calculates conservative estimates of the posterior when all pieces of evidence of a package, where each piece of evidence is assumed to be stochastically independent from the others, have been observed.</t>
  </si>
  <si>
    <t>From the "interval estimates" spreadsheet copy-paste the values from column F for each single piece of evidence that you are considering (copy from the "observed" section if the item is observed, and from the "not observed" section if the item is not observed). Type "1" on the remaining columns (Sensitivity and Type I error rows)</t>
  </si>
  <si>
    <t>This spreadsheet calculates optimistic estimates of the posterior when all pieces of evidence of a package, where each piece of evidence is assumed to be stochastically independent from the others, have been observed.</t>
  </si>
  <si>
    <t>From the "interval estimates" spreadsheet copy-paste the values from column C for each single piece of evidence that you are considering (copy from the "observed" section if the item is observed, and from the "not observed" section if the item is not observed). Type "1" on the remaining columns (Sensitivity and Type I error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</si>
</sst>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6">
    <font>
      <sz val="11"/>
      <color theme="1"/>
      <name val="Calibri"/>
      <family val="2"/>
      <scheme val="minor"/>
    </font>
    <font>
      <sz val="10"/>
      <name val="Arial"/>
      <family val="2"/>
    </font>
    <font>
      <b/>
      <sz val="11"/>
      <color theme="1"/>
      <name val="Calibri"/>
      <family val="2"/>
      <scheme val="minor"/>
    </font>
    <font>
      <b/>
      <sz val="24"/>
      <color theme="1"/>
      <name val="Calibri"/>
      <family val="2"/>
      <scheme val="minor"/>
    </font>
    <font>
      <sz val="2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b/>
      <i/>
      <sz val="11"/>
      <color theme="1"/>
      <name val="Calibri"/>
      <family val="2"/>
      <scheme val="minor"/>
    </font>
    <font>
      <i/>
      <sz val="12"/>
      <color theme="1"/>
      <name val="Calibri"/>
      <family val="2"/>
      <scheme val="minor"/>
    </font>
    <font>
      <i/>
      <sz val="10"/>
      <color theme="1"/>
      <name val="Calibri"/>
      <family val="2"/>
      <scheme val="minor"/>
    </font>
    <font>
      <b/>
      <i/>
      <sz val="16"/>
      <color rgb="FFFF0000"/>
      <name val="Calibri"/>
      <family val="2"/>
      <scheme val="minor"/>
    </font>
    <font>
      <b/>
      <i/>
      <sz val="11"/>
      <color rgb="FFFF0000"/>
      <name val="Calibri"/>
      <family val="2"/>
      <scheme val="minor"/>
    </font>
    <font>
      <sz val="14"/>
      <color theme="4"/>
      <name val="Calibri"/>
      <family val="2"/>
      <scheme val="minor"/>
    </font>
  </fonts>
  <fills count="10">
    <fill>
      <patternFill/>
    </fill>
    <fill>
      <patternFill patternType="gray125"/>
    </fill>
    <fill>
      <patternFill patternType="solid">
        <fgColor rgb="FFFFFF00"/>
        <bgColor indexed="64"/>
      </patternFill>
    </fill>
    <fill>
      <patternFill patternType="solid">
        <fgColor theme="5" tint="0.39998000860214233"/>
        <bgColor indexed="64"/>
      </patternFill>
    </fill>
    <fill>
      <patternFill patternType="solid">
        <fgColor theme="7" tint="0.7999799847602844"/>
        <bgColor indexed="64"/>
      </patternFill>
    </fill>
    <fill>
      <patternFill patternType="solid">
        <fgColor theme="9" tint="0.5999600291252136"/>
        <bgColor indexed="64"/>
      </patternFill>
    </fill>
    <fill>
      <patternFill patternType="solid">
        <fgColor theme="6" tint="0.599960029125213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0" tint="-0.1499900072813034"/>
        <bgColor indexed="64"/>
      </patternFill>
    </fill>
  </fills>
  <borders count="3">
    <border>
      <left/>
      <right/>
      <top/>
      <bottom/>
      <diagonal/>
    </border>
    <border>
      <left style="medium"/>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164" fontId="7" fillId="0" borderId="0" xfId="0" applyNumberFormat="1" applyFont="1"/>
    <xf numFmtId="2" fontId="8" fillId="0" borderId="0" xfId="0" applyNumberFormat="1" applyFont="1"/>
    <xf numFmtId="0" fontId="9" fillId="0" borderId="0" xfId="0" applyFont="1"/>
    <xf numFmtId="0" fontId="0" fillId="2" borderId="0" xfId="0" applyFill="1"/>
    <xf numFmtId="0" fontId="8" fillId="3" borderId="0" xfId="0" applyFont="1" applyFill="1"/>
    <xf numFmtId="0" fontId="10" fillId="2" borderId="0" xfId="0" applyFont="1" applyFill="1"/>
    <xf numFmtId="0" fontId="0" fillId="4" borderId="0" xfId="0" applyFill="1"/>
    <xf numFmtId="0" fontId="11" fillId="0" borderId="0" xfId="0" applyFont="1"/>
    <xf numFmtId="0" fontId="12" fillId="0" borderId="0" xfId="0" applyFont="1"/>
    <xf numFmtId="0" fontId="7" fillId="3" borderId="0" xfId="0" applyFont="1" applyFill="1"/>
    <xf numFmtId="0" fontId="2" fillId="2" borderId="0" xfId="0" applyFont="1" applyFill="1"/>
    <xf numFmtId="0" fontId="13" fillId="0" borderId="0" xfId="0" applyFont="1"/>
    <xf numFmtId="0" fontId="14" fillId="0" borderId="0" xfId="0" applyFont="1"/>
    <xf numFmtId="0" fontId="7" fillId="0" borderId="0" xfId="0" applyFont="1" applyFill="1"/>
    <xf numFmtId="2" fontId="8" fillId="0" borderId="0" xfId="0" applyNumberFormat="1" applyFont="1" applyFill="1" applyProtection="1">
      <protection locked="0"/>
    </xf>
    <xf numFmtId="0" fontId="8" fillId="0" borderId="0" xfId="0" applyFont="1" applyFill="1" applyProtection="1">
      <protection locked="0"/>
    </xf>
    <xf numFmtId="0" fontId="8" fillId="0" borderId="0" xfId="0" applyFont="1" applyFill="1"/>
    <xf numFmtId="0" fontId="7" fillId="5" borderId="0" xfId="0" applyFont="1" applyFill="1"/>
    <xf numFmtId="2" fontId="8" fillId="5" borderId="0" xfId="0" applyNumberFormat="1" applyFont="1" applyFill="1" applyProtection="1">
      <protection locked="0"/>
    </xf>
    <xf numFmtId="0" fontId="8" fillId="5" borderId="0" xfId="0" applyFont="1" applyFill="1" applyProtection="1">
      <protection locked="0"/>
    </xf>
    <xf numFmtId="0" fontId="0" fillId="5" borderId="0" xfId="0" applyFill="1"/>
    <xf numFmtId="0" fontId="7" fillId="6" borderId="0" xfId="0" applyFont="1" applyFill="1"/>
    <xf numFmtId="0" fontId="8" fillId="6" borderId="0" xfId="0" applyFont="1" applyFill="1"/>
    <xf numFmtId="164" fontId="7" fillId="6" borderId="0" xfId="0" applyNumberFormat="1" applyFont="1" applyFill="1"/>
    <xf numFmtId="0" fontId="10" fillId="7" borderId="0" xfId="0" applyFont="1" applyFill="1"/>
    <xf numFmtId="0" fontId="0" fillId="7" borderId="0" xfId="0" applyFill="1"/>
    <xf numFmtId="2" fontId="8" fillId="0" borderId="0" xfId="0" applyNumberFormat="1" applyFont="1" applyFill="1"/>
    <xf numFmtId="2" fontId="0" fillId="5" borderId="0" xfId="0" applyNumberFormat="1" applyFill="1"/>
    <xf numFmtId="0" fontId="0" fillId="0" borderId="0" xfId="0" applyAlignment="1">
      <alignment horizontal="left" vertical="center"/>
    </xf>
    <xf numFmtId="0" fontId="15" fillId="0" borderId="0" xfId="0" applyFont="1"/>
    <xf numFmtId="0" fontId="7" fillId="0" borderId="1" xfId="0" applyFont="1" applyFill="1" applyBorder="1"/>
    <xf numFmtId="2" fontId="8" fillId="0" borderId="2" xfId="0" applyNumberFormat="1" applyFont="1" applyFill="1" applyBorder="1" applyProtection="1">
      <protection locked="0"/>
    </xf>
    <xf numFmtId="0" fontId="7" fillId="8" borderId="1" xfId="0" applyFont="1" applyFill="1" applyBorder="1"/>
    <xf numFmtId="2" fontId="8" fillId="8" borderId="2" xfId="0" applyNumberFormat="1" applyFont="1" applyFill="1" applyBorder="1" applyProtection="1">
      <protection locked="0"/>
    </xf>
    <xf numFmtId="0" fontId="7" fillId="5" borderId="1" xfId="0" applyFont="1" applyFill="1" applyBorder="1"/>
    <xf numFmtId="2" fontId="8" fillId="5" borderId="2" xfId="0" applyNumberFormat="1" applyFont="1" applyFill="1" applyBorder="1" applyProtection="1">
      <protection locked="0"/>
    </xf>
    <xf numFmtId="0" fontId="8" fillId="5" borderId="0" xfId="0" applyFont="1" applyFill="1"/>
    <xf numFmtId="0" fontId="10" fillId="9" borderId="0" xfId="0" applyFont="1" applyFill="1"/>
    <xf numFmtId="0" fontId="0" fillId="9" borderId="0" xfId="0" applyFill="1"/>
    <xf numFmtId="0" fontId="11" fillId="9" borderId="0" xfId="0" applyFont="1" applyFill="1"/>
    <xf numFmtId="0" fontId="9" fillId="9"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tabSelected="1" workbookViewId="0" topLeftCell="A1">
      <selection activeCell="A6" sqref="A6"/>
    </sheetView>
  </sheetViews>
  <sheetFormatPr defaultColWidth="9.140625" defaultRowHeight="15"/>
  <sheetData>
    <row r="2" ht="15">
      <c r="A2" t="s">
        <v>94</v>
      </c>
    </row>
    <row r="4" ht="15">
      <c r="A4" t="s">
        <v>97</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2"/>
  <sheetViews>
    <sheetView workbookViewId="0" topLeftCell="A1">
      <selection activeCell="D9" sqref="D9"/>
    </sheetView>
  </sheetViews>
  <sheetFormatPr defaultColWidth="9.140625" defaultRowHeight="18.75" customHeight="1"/>
  <cols>
    <col min="2" max="2" width="52.7109375" style="1" customWidth="1"/>
    <col min="3" max="3" width="33.7109375" style="0" customWidth="1"/>
    <col min="4" max="4" width="14.421875" style="0" bestFit="1" customWidth="1"/>
    <col min="6" max="6" width="9.28125" style="0" bestFit="1" customWidth="1"/>
    <col min="7" max="7" width="19.28125" style="0" customWidth="1"/>
    <col min="8" max="8" width="12.8515625" style="0" customWidth="1"/>
    <col min="12" max="12" width="55.8515625" style="0" customWidth="1"/>
    <col min="13" max="13" width="14.7109375" style="0" customWidth="1"/>
  </cols>
  <sheetData>
    <row r="2" spans="2:7" ht="18.75" customHeight="1">
      <c r="B2" s="6" t="s">
        <v>38</v>
      </c>
      <c r="C2" s="7" t="s">
        <v>0</v>
      </c>
      <c r="D2" s="5"/>
      <c r="E2" s="5"/>
      <c r="F2" s="5"/>
      <c r="G2" s="3"/>
    </row>
    <row r="3" spans="2:7" ht="18.75" customHeight="1">
      <c r="B3" s="19"/>
      <c r="C3" s="5"/>
      <c r="D3" s="5"/>
      <c r="E3" s="5"/>
      <c r="F3" s="5"/>
      <c r="G3" s="3"/>
    </row>
    <row r="4" spans="2:13" ht="18.75" customHeight="1">
      <c r="B4" s="4"/>
      <c r="C4" s="37" t="s">
        <v>70</v>
      </c>
      <c r="D4" s="5"/>
      <c r="E4" s="5"/>
      <c r="F4" s="5"/>
      <c r="G4" s="37" t="s">
        <v>69</v>
      </c>
      <c r="L4" t="s">
        <v>83</v>
      </c>
      <c r="M4" t="s">
        <v>73</v>
      </c>
    </row>
    <row r="5" spans="2:13" ht="18.75" customHeight="1" thickBot="1">
      <c r="B5" s="6" t="s">
        <v>10</v>
      </c>
      <c r="C5" s="30" t="s">
        <v>1</v>
      </c>
      <c r="D5" s="31">
        <f>E16/E18</f>
        <v>0.7272727272727273</v>
      </c>
      <c r="E5" s="7"/>
      <c r="F5" s="7"/>
      <c r="G5" s="30" t="s">
        <v>1</v>
      </c>
      <c r="H5" s="31">
        <f>K16/K18</f>
        <v>0.22222222222222218</v>
      </c>
      <c r="I5" s="7"/>
      <c r="J5" s="7"/>
      <c r="K5" s="7"/>
      <c r="L5" t="s">
        <v>84</v>
      </c>
      <c r="M5" t="s">
        <v>74</v>
      </c>
    </row>
    <row r="6" spans="2:13" ht="18.75" customHeight="1" thickBot="1">
      <c r="B6" s="6" t="s">
        <v>9</v>
      </c>
      <c r="C6" s="38" t="s">
        <v>2</v>
      </c>
      <c r="D6" s="39">
        <v>0.5</v>
      </c>
      <c r="E6" s="7"/>
      <c r="F6" s="7"/>
      <c r="G6" s="38" t="s">
        <v>2</v>
      </c>
      <c r="H6" s="39">
        <v>0.5</v>
      </c>
      <c r="I6" s="7"/>
      <c r="J6" s="7"/>
      <c r="K6" s="7"/>
      <c r="L6" s="33" t="s">
        <v>85</v>
      </c>
      <c r="M6" s="33" t="s">
        <v>75</v>
      </c>
    </row>
    <row r="7" spans="2:13" ht="18.75" customHeight="1" thickBot="1">
      <c r="B7" s="6" t="s">
        <v>11</v>
      </c>
      <c r="C7" s="40" t="s">
        <v>3</v>
      </c>
      <c r="D7" s="41">
        <v>0.8</v>
      </c>
      <c r="E7" s="7"/>
      <c r="F7" s="7"/>
      <c r="G7" s="40" t="s">
        <v>3</v>
      </c>
      <c r="H7" s="41">
        <f>1-D7</f>
        <v>0.19999999999999996</v>
      </c>
      <c r="I7" s="7"/>
      <c r="J7" s="7"/>
      <c r="K7" s="7"/>
      <c r="L7" t="s">
        <v>86</v>
      </c>
      <c r="M7" t="s">
        <v>76</v>
      </c>
    </row>
    <row r="8" spans="2:13" ht="18.75" customHeight="1" thickBot="1">
      <c r="B8" s="6"/>
      <c r="C8" s="7" t="s">
        <v>4</v>
      </c>
      <c r="D8" s="9">
        <f>1-D6</f>
        <v>0.5</v>
      </c>
      <c r="E8" s="7"/>
      <c r="F8" s="7"/>
      <c r="G8" s="7" t="s">
        <v>4</v>
      </c>
      <c r="H8" s="9">
        <f>1-H6</f>
        <v>0.5</v>
      </c>
      <c r="I8" s="7"/>
      <c r="J8" s="7"/>
      <c r="K8" s="7"/>
      <c r="L8" t="s">
        <v>87</v>
      </c>
      <c r="M8" t="s">
        <v>77</v>
      </c>
    </row>
    <row r="9" spans="2:13" ht="18.75" customHeight="1" thickBot="1">
      <c r="B9" s="6" t="s">
        <v>12</v>
      </c>
      <c r="C9" s="42" t="s">
        <v>5</v>
      </c>
      <c r="D9" s="43">
        <v>0.3</v>
      </c>
      <c r="E9" s="7"/>
      <c r="F9" s="7"/>
      <c r="G9" s="42" t="s">
        <v>5</v>
      </c>
      <c r="H9" s="43">
        <f>1-D9</f>
        <v>0.7</v>
      </c>
      <c r="I9" s="7"/>
      <c r="J9" s="7"/>
      <c r="K9" s="7"/>
      <c r="L9" t="s">
        <v>88</v>
      </c>
      <c r="M9" s="36">
        <v>0.5</v>
      </c>
    </row>
    <row r="10" spans="2:13" ht="18.75" customHeight="1">
      <c r="B10" s="6"/>
      <c r="C10" s="6" t="s">
        <v>13</v>
      </c>
      <c r="D10" s="9"/>
      <c r="E10" s="7"/>
      <c r="F10" s="7"/>
      <c r="G10" s="6" t="s">
        <v>13</v>
      </c>
      <c r="H10" s="9"/>
      <c r="I10" s="7"/>
      <c r="J10" s="7"/>
      <c r="K10" s="7"/>
      <c r="L10" t="s">
        <v>89</v>
      </c>
      <c r="M10" t="s">
        <v>78</v>
      </c>
    </row>
    <row r="11" spans="2:13" ht="18.75" customHeight="1">
      <c r="B11" s="6"/>
      <c r="C11" s="6"/>
      <c r="D11" s="9"/>
      <c r="E11" s="7"/>
      <c r="F11" s="7"/>
      <c r="G11" s="6"/>
      <c r="H11" s="9"/>
      <c r="I11" s="7"/>
      <c r="J11" s="7"/>
      <c r="K11" s="7"/>
      <c r="L11" t="s">
        <v>90</v>
      </c>
      <c r="M11" t="s">
        <v>79</v>
      </c>
    </row>
    <row r="12" spans="2:13" ht="18.75" customHeight="1">
      <c r="B12" s="6" t="s">
        <v>39</v>
      </c>
      <c r="C12" s="6" t="s">
        <v>40</v>
      </c>
      <c r="D12" s="9">
        <f>D5-D6</f>
        <v>0.2272727272727273</v>
      </c>
      <c r="E12" s="7"/>
      <c r="F12" s="7"/>
      <c r="G12" s="6" t="s">
        <v>40</v>
      </c>
      <c r="H12" s="9">
        <f>H5-H6</f>
        <v>-0.2777777777777778</v>
      </c>
      <c r="I12" s="7"/>
      <c r="J12" s="7"/>
      <c r="K12" s="7"/>
      <c r="L12" t="s">
        <v>91</v>
      </c>
      <c r="M12" t="s">
        <v>80</v>
      </c>
    </row>
    <row r="13" spans="2:13" ht="18.75" customHeight="1">
      <c r="B13" s="6"/>
      <c r="C13" s="6" t="s">
        <v>41</v>
      </c>
      <c r="D13" s="9">
        <f>D7/D9</f>
        <v>2.666666666666667</v>
      </c>
      <c r="E13" s="7"/>
      <c r="F13" s="7"/>
      <c r="G13" s="6" t="s">
        <v>41</v>
      </c>
      <c r="H13" s="9">
        <f>H7/H9</f>
        <v>0.28571428571428564</v>
      </c>
      <c r="I13" s="7"/>
      <c r="J13" s="7"/>
      <c r="K13" s="7"/>
      <c r="L13" s="14" t="s">
        <v>92</v>
      </c>
      <c r="M13" s="14" t="s">
        <v>81</v>
      </c>
    </row>
    <row r="14" spans="2:13" ht="18.75" customHeight="1">
      <c r="B14" s="6"/>
      <c r="C14" s="6" t="s">
        <v>42</v>
      </c>
      <c r="D14" s="7">
        <f>LN(D13)</f>
        <v>0.9808292530117263</v>
      </c>
      <c r="E14" s="7"/>
      <c r="F14" s="7"/>
      <c r="G14" s="6" t="s">
        <v>42</v>
      </c>
      <c r="H14" s="7">
        <f>LN(H13)</f>
        <v>-1.2527629684953683</v>
      </c>
      <c r="I14" s="7"/>
      <c r="J14" s="7"/>
      <c r="K14" s="7"/>
      <c r="L14" t="s">
        <v>93</v>
      </c>
      <c r="M14" t="s">
        <v>82</v>
      </c>
    </row>
    <row r="15" spans="2:11" ht="18.75" customHeight="1">
      <c r="B15" s="6"/>
      <c r="C15" s="6"/>
      <c r="D15" s="7"/>
      <c r="E15" s="7"/>
      <c r="F15" s="7"/>
      <c r="G15" s="6"/>
      <c r="H15" s="7"/>
      <c r="I15" s="7"/>
      <c r="J15" s="7"/>
      <c r="K15" s="7"/>
    </row>
    <row r="16" spans="2:11" ht="15" customHeight="1" hidden="1">
      <c r="B16" s="6"/>
      <c r="C16" s="7" t="s">
        <v>6</v>
      </c>
      <c r="D16" s="7"/>
      <c r="E16" s="7">
        <f>D6*D7</f>
        <v>0.4</v>
      </c>
      <c r="F16" s="7"/>
      <c r="G16" s="7" t="s">
        <v>6</v>
      </c>
      <c r="H16" s="7"/>
      <c r="I16" s="7"/>
      <c r="J16" s="7"/>
      <c r="K16" s="7">
        <f>H6*H7</f>
        <v>0.09999999999999998</v>
      </c>
    </row>
    <row r="17" spans="2:11" ht="15" customHeight="1" hidden="1">
      <c r="B17" s="6"/>
      <c r="C17" s="7" t="s">
        <v>7</v>
      </c>
      <c r="D17" s="7"/>
      <c r="E17" s="7">
        <f>D8*D9</f>
        <v>0.15</v>
      </c>
      <c r="F17" s="7"/>
      <c r="G17" s="7" t="s">
        <v>7</v>
      </c>
      <c r="H17" s="7"/>
      <c r="I17" s="7"/>
      <c r="J17" s="7"/>
      <c r="K17" s="7">
        <f>H8*H9</f>
        <v>0.35</v>
      </c>
    </row>
    <row r="18" spans="2:11" ht="15" customHeight="1" hidden="1">
      <c r="B18" s="6"/>
      <c r="C18" s="7" t="s">
        <v>8</v>
      </c>
      <c r="D18" s="7"/>
      <c r="E18" s="7">
        <f>E16+E17</f>
        <v>0.55</v>
      </c>
      <c r="F18" s="7"/>
      <c r="G18" s="7" t="s">
        <v>8</v>
      </c>
      <c r="H18" s="7"/>
      <c r="I18" s="7"/>
      <c r="J18" s="7"/>
      <c r="K18" s="7">
        <f>K16+K17</f>
        <v>0.44999999999999996</v>
      </c>
    </row>
    <row r="19" spans="2:7" ht="18.75" customHeight="1">
      <c r="B19" s="2"/>
      <c r="C19" s="3"/>
      <c r="D19" s="3"/>
      <c r="E19" s="3"/>
      <c r="F19" s="3"/>
      <c r="G19" s="3"/>
    </row>
    <row r="20" spans="3:7" ht="18.75" customHeight="1">
      <c r="C20" s="3"/>
      <c r="D20" s="3"/>
      <c r="E20" s="3"/>
      <c r="F20" s="3"/>
      <c r="G20" s="3"/>
    </row>
    <row r="21" s="46" customFormat="1" ht="18.75" customHeight="1">
      <c r="B21" s="45" t="s">
        <v>95</v>
      </c>
    </row>
    <row r="22" s="46" customFormat="1" ht="18.75" customHeight="1">
      <c r="B22" s="45" t="s">
        <v>96</v>
      </c>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topLeftCell="A1">
      <selection activeCell="M8" sqref="M8"/>
    </sheetView>
  </sheetViews>
  <sheetFormatPr defaultColWidth="9.140625" defaultRowHeight="15"/>
  <cols>
    <col min="1" max="1" width="19.7109375" style="0" customWidth="1"/>
    <col min="2" max="2" width="10.421875" style="0" customWidth="1"/>
    <col min="3" max="4" width="11.28125" style="0" customWidth="1"/>
    <col min="5" max="5" width="12.140625" style="0" customWidth="1"/>
    <col min="6" max="6" width="12.7109375" style="0" customWidth="1"/>
    <col min="7" max="7" width="13.57421875" style="0" customWidth="1"/>
    <col min="8" max="8" width="12.00390625" style="0" customWidth="1"/>
    <col min="9" max="9" width="12.421875" style="0" customWidth="1"/>
    <col min="10" max="10" width="11.8515625" style="0" customWidth="1"/>
    <col min="11" max="11" width="11.7109375" style="0" customWidth="1"/>
    <col min="12" max="12" width="13.00390625" style="0" customWidth="1"/>
    <col min="13" max="13" width="15.421875" style="0" customWidth="1"/>
    <col min="14" max="14" width="14.00390625" style="0" customWidth="1"/>
  </cols>
  <sheetData>
    <row r="1" spans="1:13" ht="15">
      <c r="A1" s="13" t="s">
        <v>24</v>
      </c>
      <c r="B1" s="11"/>
      <c r="C1" s="11"/>
      <c r="D1" s="11"/>
      <c r="E1" s="11"/>
      <c r="F1" s="11"/>
      <c r="G1" s="11"/>
      <c r="H1" s="11"/>
      <c r="I1" s="11"/>
      <c r="J1" s="11"/>
      <c r="K1" s="11"/>
      <c r="L1" s="11"/>
      <c r="M1" s="11"/>
    </row>
    <row r="3" spans="3:13" ht="15">
      <c r="C3" t="s">
        <v>14</v>
      </c>
      <c r="D3" t="s">
        <v>15</v>
      </c>
      <c r="E3" t="s">
        <v>16</v>
      </c>
      <c r="F3" t="s">
        <v>17</v>
      </c>
      <c r="G3" t="s">
        <v>18</v>
      </c>
      <c r="H3" t="s">
        <v>19</v>
      </c>
      <c r="I3" t="s">
        <v>20</v>
      </c>
      <c r="J3" t="s">
        <v>21</v>
      </c>
      <c r="K3" t="s">
        <v>22</v>
      </c>
      <c r="L3" t="s">
        <v>23</v>
      </c>
      <c r="M3" t="s">
        <v>25</v>
      </c>
    </row>
    <row r="4" spans="1:13" ht="15.75">
      <c r="A4" s="29" t="s">
        <v>10</v>
      </c>
      <c r="B4" s="30" t="s">
        <v>1</v>
      </c>
      <c r="C4" s="31">
        <f aca="true" t="shared" si="0" ref="C4:M4">D17/D19</f>
        <v>0.6504065040650407</v>
      </c>
      <c r="D4" s="31">
        <f t="shared" si="0"/>
        <v>0.7037037037037036</v>
      </c>
      <c r="E4" s="31">
        <f t="shared" si="0"/>
        <v>0.5</v>
      </c>
      <c r="F4" s="31">
        <f t="shared" si="0"/>
        <v>0.5</v>
      </c>
      <c r="G4" s="31">
        <f t="shared" si="0"/>
        <v>0.5</v>
      </c>
      <c r="H4" s="31">
        <f t="shared" si="0"/>
        <v>0.5</v>
      </c>
      <c r="I4" s="31">
        <f t="shared" si="0"/>
        <v>0.5</v>
      </c>
      <c r="J4" s="31">
        <f t="shared" si="0"/>
        <v>0.5</v>
      </c>
      <c r="K4" s="31">
        <f t="shared" si="0"/>
        <v>0.5</v>
      </c>
      <c r="L4" s="31">
        <f t="shared" si="0"/>
        <v>0.5</v>
      </c>
      <c r="M4" s="31">
        <f t="shared" si="0"/>
        <v>0.815450643776824</v>
      </c>
    </row>
    <row r="5" spans="1:13" ht="15.75">
      <c r="A5" s="21" t="s">
        <v>9</v>
      </c>
      <c r="B5" s="21" t="s">
        <v>2</v>
      </c>
      <c r="C5" s="22">
        <v>0.5</v>
      </c>
      <c r="D5" s="22">
        <v>0.5</v>
      </c>
      <c r="E5" s="22">
        <v>0.5</v>
      </c>
      <c r="F5" s="22">
        <v>0.5</v>
      </c>
      <c r="G5" s="22">
        <v>0.5</v>
      </c>
      <c r="H5" s="22">
        <v>0.5</v>
      </c>
      <c r="I5" s="22">
        <v>0.5</v>
      </c>
      <c r="J5" s="22">
        <v>0.5</v>
      </c>
      <c r="K5" s="22">
        <v>0.5</v>
      </c>
      <c r="L5" s="22">
        <v>0.5</v>
      </c>
      <c r="M5" s="24">
        <v>0.5</v>
      </c>
    </row>
    <row r="6" spans="1:13" ht="15.75">
      <c r="A6" s="25" t="s">
        <v>11</v>
      </c>
      <c r="B6" s="25" t="s">
        <v>3</v>
      </c>
      <c r="C6" s="26">
        <v>0.8</v>
      </c>
      <c r="D6" s="26">
        <v>0.95</v>
      </c>
      <c r="E6" s="26">
        <v>1</v>
      </c>
      <c r="F6" s="26">
        <v>1</v>
      </c>
      <c r="G6" s="26">
        <v>1</v>
      </c>
      <c r="H6" s="26">
        <v>1</v>
      </c>
      <c r="I6" s="26">
        <v>1</v>
      </c>
      <c r="J6" s="26">
        <v>1</v>
      </c>
      <c r="K6" s="26">
        <v>1</v>
      </c>
      <c r="L6" s="26">
        <v>1</v>
      </c>
      <c r="M6" s="44">
        <f>C6*D6*E6*F6*G6*H6*I6*J6*K6*L6</f>
        <v>0.76</v>
      </c>
    </row>
    <row r="7" spans="1:13" ht="15.75">
      <c r="A7" s="16"/>
      <c r="B7" s="7" t="s">
        <v>4</v>
      </c>
      <c r="C7" s="9">
        <f>1-C5</f>
        <v>0.5</v>
      </c>
      <c r="D7" s="9">
        <f aca="true" t="shared" si="1" ref="D7:M7">1-D5</f>
        <v>0.5</v>
      </c>
      <c r="E7" s="9">
        <f t="shared" si="1"/>
        <v>0.5</v>
      </c>
      <c r="F7" s="9">
        <f t="shared" si="1"/>
        <v>0.5</v>
      </c>
      <c r="G7" s="9">
        <f t="shared" si="1"/>
        <v>0.5</v>
      </c>
      <c r="H7" s="9">
        <f t="shared" si="1"/>
        <v>0.5</v>
      </c>
      <c r="I7" s="9">
        <f t="shared" si="1"/>
        <v>0.5</v>
      </c>
      <c r="J7" s="9">
        <f t="shared" si="1"/>
        <v>0.5</v>
      </c>
      <c r="K7" s="9">
        <f t="shared" si="1"/>
        <v>0.5</v>
      </c>
      <c r="L7" s="9">
        <f t="shared" si="1"/>
        <v>0.5</v>
      </c>
      <c r="M7" s="7">
        <f t="shared" si="1"/>
        <v>0.5</v>
      </c>
    </row>
    <row r="8" spans="1:13" ht="15.75">
      <c r="A8" s="25" t="s">
        <v>12</v>
      </c>
      <c r="B8" s="25" t="s">
        <v>5</v>
      </c>
      <c r="C8" s="26">
        <v>0.43</v>
      </c>
      <c r="D8" s="26">
        <v>0.4</v>
      </c>
      <c r="E8" s="26">
        <v>1</v>
      </c>
      <c r="F8" s="26">
        <v>1</v>
      </c>
      <c r="G8" s="26">
        <v>1</v>
      </c>
      <c r="H8" s="26">
        <v>1</v>
      </c>
      <c r="I8" s="26">
        <v>1</v>
      </c>
      <c r="J8" s="26">
        <v>1</v>
      </c>
      <c r="K8" s="26">
        <v>1</v>
      </c>
      <c r="L8" s="26">
        <v>1</v>
      </c>
      <c r="M8" s="44">
        <f>C8*D8*E8*F8*G8*H8*I8*J8*K8*L8</f>
        <v>0.17200000000000001</v>
      </c>
    </row>
    <row r="9" spans="1:6" ht="15.75">
      <c r="A9" s="6"/>
      <c r="B9" s="6" t="s">
        <v>13</v>
      </c>
      <c r="C9" s="9"/>
      <c r="D9" s="7"/>
      <c r="E9" s="7"/>
      <c r="F9" s="7"/>
    </row>
    <row r="10" spans="3:6" ht="15.75">
      <c r="C10" s="9"/>
      <c r="D10" s="7"/>
      <c r="E10" s="7"/>
      <c r="F10" s="7"/>
    </row>
    <row r="11" spans="1:13" ht="15.75">
      <c r="A11" s="6" t="s">
        <v>39</v>
      </c>
      <c r="B11" s="6" t="s">
        <v>40</v>
      </c>
      <c r="C11" s="9">
        <f aca="true" t="shared" si="2" ref="C11:M11">C4-C5</f>
        <v>0.15040650406504075</v>
      </c>
      <c r="D11" s="9">
        <f t="shared" si="2"/>
        <v>0.2037037037037036</v>
      </c>
      <c r="E11" s="9">
        <f t="shared" si="2"/>
        <v>0</v>
      </c>
      <c r="F11" s="9">
        <f t="shared" si="2"/>
        <v>0</v>
      </c>
      <c r="G11" s="9">
        <f t="shared" si="2"/>
        <v>0</v>
      </c>
      <c r="H11" s="9">
        <f t="shared" si="2"/>
        <v>0</v>
      </c>
      <c r="I11" s="9">
        <f t="shared" si="2"/>
        <v>0</v>
      </c>
      <c r="J11" s="9">
        <f t="shared" si="2"/>
        <v>0</v>
      </c>
      <c r="K11" s="9">
        <f t="shared" si="2"/>
        <v>0</v>
      </c>
      <c r="L11" s="9">
        <f t="shared" si="2"/>
        <v>0</v>
      </c>
      <c r="M11" s="9">
        <f t="shared" si="2"/>
        <v>0.31545064377682397</v>
      </c>
    </row>
    <row r="12" spans="1:13" ht="15.75">
      <c r="A12" s="6"/>
      <c r="B12" s="6" t="s">
        <v>41</v>
      </c>
      <c r="C12" s="9">
        <f aca="true" t="shared" si="3" ref="C12:M12">C6/C8</f>
        <v>1.86046511627907</v>
      </c>
      <c r="D12" s="9">
        <f t="shared" si="3"/>
        <v>2.3749999999999996</v>
      </c>
      <c r="E12" s="9">
        <f t="shared" si="3"/>
        <v>1</v>
      </c>
      <c r="F12" s="9">
        <f t="shared" si="3"/>
        <v>1</v>
      </c>
      <c r="G12" s="9">
        <f t="shared" si="3"/>
        <v>1</v>
      </c>
      <c r="H12" s="9">
        <f t="shared" si="3"/>
        <v>1</v>
      </c>
      <c r="I12" s="9">
        <f t="shared" si="3"/>
        <v>1</v>
      </c>
      <c r="J12" s="9">
        <f t="shared" si="3"/>
        <v>1</v>
      </c>
      <c r="K12" s="9">
        <f t="shared" si="3"/>
        <v>1</v>
      </c>
      <c r="L12" s="9">
        <f t="shared" si="3"/>
        <v>1</v>
      </c>
      <c r="M12" s="9">
        <f t="shared" si="3"/>
        <v>4.4186046511627906</v>
      </c>
    </row>
    <row r="13" spans="1:13" ht="15.75">
      <c r="A13" s="6"/>
      <c r="B13" s="6" t="s">
        <v>42</v>
      </c>
      <c r="C13" s="9">
        <f aca="true" t="shared" si="4" ref="C13:M13">LN(C12)</f>
        <v>0.6208265189803193</v>
      </c>
      <c r="D13" s="9">
        <f t="shared" si="4"/>
        <v>0.8649974374866043</v>
      </c>
      <c r="E13" s="9">
        <f t="shared" si="4"/>
        <v>0</v>
      </c>
      <c r="F13" s="9">
        <f t="shared" si="4"/>
        <v>0</v>
      </c>
      <c r="G13" s="9">
        <f t="shared" si="4"/>
        <v>0</v>
      </c>
      <c r="H13" s="9">
        <f t="shared" si="4"/>
        <v>0</v>
      </c>
      <c r="I13" s="9">
        <f t="shared" si="4"/>
        <v>0</v>
      </c>
      <c r="J13" s="9">
        <f t="shared" si="4"/>
        <v>0</v>
      </c>
      <c r="K13" s="9">
        <f t="shared" si="4"/>
        <v>0</v>
      </c>
      <c r="L13" s="9">
        <f t="shared" si="4"/>
        <v>0</v>
      </c>
      <c r="M13" s="9">
        <f t="shared" si="4"/>
        <v>1.4858239564669238</v>
      </c>
    </row>
    <row r="14" spans="1:6" ht="15.75">
      <c r="A14" s="6"/>
      <c r="B14" s="6"/>
      <c r="C14" s="9"/>
      <c r="D14" s="7"/>
      <c r="E14" s="7"/>
      <c r="F14" s="7"/>
    </row>
    <row r="15" spans="1:6" ht="15.75">
      <c r="A15" s="6"/>
      <c r="B15" s="7"/>
      <c r="C15" s="7"/>
      <c r="D15" s="7"/>
      <c r="E15" s="7"/>
      <c r="F15" s="7"/>
    </row>
    <row r="16" spans="1:14" ht="15.75" hidden="1">
      <c r="A16" s="17" t="s">
        <v>37</v>
      </c>
      <c r="B16" s="12"/>
      <c r="C16" s="7"/>
      <c r="D16" s="15" t="s">
        <v>26</v>
      </c>
      <c r="E16" s="10" t="s">
        <v>27</v>
      </c>
      <c r="F16" s="10" t="s">
        <v>28</v>
      </c>
      <c r="G16" s="10" t="s">
        <v>36</v>
      </c>
      <c r="H16" s="10" t="s">
        <v>35</v>
      </c>
      <c r="I16" s="10" t="s">
        <v>34</v>
      </c>
      <c r="J16" s="10" t="s">
        <v>33</v>
      </c>
      <c r="K16" s="10" t="s">
        <v>32</v>
      </c>
      <c r="L16" s="10" t="s">
        <v>31</v>
      </c>
      <c r="M16" s="10" t="s">
        <v>30</v>
      </c>
      <c r="N16" s="10" t="s">
        <v>29</v>
      </c>
    </row>
    <row r="17" spans="1:14" ht="15.75" hidden="1">
      <c r="A17" s="7" t="s">
        <v>6</v>
      </c>
      <c r="B17" s="7"/>
      <c r="C17" s="7"/>
      <c r="D17" s="7">
        <f aca="true" t="shared" si="5" ref="D17:N17">C5*C6</f>
        <v>0.4</v>
      </c>
      <c r="E17" s="7">
        <f t="shared" si="5"/>
        <v>0.475</v>
      </c>
      <c r="F17" s="7">
        <f t="shared" si="5"/>
        <v>0.5</v>
      </c>
      <c r="G17" s="7">
        <f t="shared" si="5"/>
        <v>0.5</v>
      </c>
      <c r="H17" s="7">
        <f t="shared" si="5"/>
        <v>0.5</v>
      </c>
      <c r="I17" s="7">
        <f t="shared" si="5"/>
        <v>0.5</v>
      </c>
      <c r="J17" s="7">
        <f t="shared" si="5"/>
        <v>0.5</v>
      </c>
      <c r="K17" s="7">
        <f t="shared" si="5"/>
        <v>0.5</v>
      </c>
      <c r="L17" s="7">
        <f t="shared" si="5"/>
        <v>0.5</v>
      </c>
      <c r="M17" s="7">
        <f t="shared" si="5"/>
        <v>0.5</v>
      </c>
      <c r="N17" s="7">
        <f t="shared" si="5"/>
        <v>0.38</v>
      </c>
    </row>
    <row r="18" spans="1:14" ht="15.75" hidden="1">
      <c r="A18" s="7" t="s">
        <v>7</v>
      </c>
      <c r="B18" s="7"/>
      <c r="C18" s="7"/>
      <c r="D18" s="7">
        <f aca="true" t="shared" si="6" ref="D18:N18">C7*C8</f>
        <v>0.215</v>
      </c>
      <c r="E18" s="7">
        <f t="shared" si="6"/>
        <v>0.2</v>
      </c>
      <c r="F18" s="7">
        <f t="shared" si="6"/>
        <v>0.5</v>
      </c>
      <c r="G18" s="7">
        <f t="shared" si="6"/>
        <v>0.5</v>
      </c>
      <c r="H18" s="7">
        <f t="shared" si="6"/>
        <v>0.5</v>
      </c>
      <c r="I18" s="7">
        <f t="shared" si="6"/>
        <v>0.5</v>
      </c>
      <c r="J18" s="7">
        <f t="shared" si="6"/>
        <v>0.5</v>
      </c>
      <c r="K18" s="7">
        <f t="shared" si="6"/>
        <v>0.5</v>
      </c>
      <c r="L18" s="7">
        <f t="shared" si="6"/>
        <v>0.5</v>
      </c>
      <c r="M18" s="7">
        <f t="shared" si="6"/>
        <v>0.5</v>
      </c>
      <c r="N18" s="7">
        <f t="shared" si="6"/>
        <v>0.08600000000000001</v>
      </c>
    </row>
    <row r="19" spans="1:14" ht="15.75" hidden="1">
      <c r="A19" s="7" t="s">
        <v>8</v>
      </c>
      <c r="B19" s="7"/>
      <c r="C19" s="7"/>
      <c r="D19" s="7">
        <f aca="true" t="shared" si="7" ref="D19:N19">D17+D18</f>
        <v>0.615</v>
      </c>
      <c r="E19" s="7">
        <f t="shared" si="7"/>
        <v>0.675</v>
      </c>
      <c r="F19" s="7">
        <f t="shared" si="7"/>
        <v>1</v>
      </c>
      <c r="G19" s="7">
        <f t="shared" si="7"/>
        <v>1</v>
      </c>
      <c r="H19" s="7">
        <f t="shared" si="7"/>
        <v>1</v>
      </c>
      <c r="I19" s="7">
        <f t="shared" si="7"/>
        <v>1</v>
      </c>
      <c r="J19" s="7">
        <f t="shared" si="7"/>
        <v>1</v>
      </c>
      <c r="K19" s="7">
        <f t="shared" si="7"/>
        <v>1</v>
      </c>
      <c r="L19" s="7">
        <f t="shared" si="7"/>
        <v>1</v>
      </c>
      <c r="M19" s="7">
        <f t="shared" si="7"/>
        <v>1</v>
      </c>
      <c r="N19" s="7">
        <f t="shared" si="7"/>
        <v>0.466</v>
      </c>
    </row>
    <row r="20" s="46" customFormat="1" ht="15.75">
      <c r="A20" s="47" t="s">
        <v>99</v>
      </c>
    </row>
    <row r="21" s="48" customFormat="1" ht="15.75">
      <c r="A21" s="47" t="s">
        <v>100</v>
      </c>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topLeftCell="A1">
      <selection activeCell="M8" sqref="M8"/>
    </sheetView>
  </sheetViews>
  <sheetFormatPr defaultColWidth="9.140625" defaultRowHeight="15"/>
  <cols>
    <col min="1" max="1" width="20.00390625" style="0" customWidth="1"/>
    <col min="2" max="2" width="10.421875" style="0" customWidth="1"/>
    <col min="3" max="4" width="11.28125" style="0" customWidth="1"/>
    <col min="5" max="5" width="12.140625" style="0" customWidth="1"/>
    <col min="6" max="6" width="12.7109375" style="0" customWidth="1"/>
    <col min="7" max="7" width="13.57421875" style="0" customWidth="1"/>
    <col min="8" max="8" width="12.00390625" style="0" customWidth="1"/>
    <col min="9" max="9" width="12.421875" style="0" customWidth="1"/>
    <col min="10" max="10" width="11.8515625" style="0" customWidth="1"/>
    <col min="11" max="11" width="11.7109375" style="0" customWidth="1"/>
    <col min="12" max="12" width="13.00390625" style="0" customWidth="1"/>
    <col min="13" max="13" width="15.421875" style="0" customWidth="1"/>
    <col min="14" max="14" width="14.00390625" style="0" customWidth="1"/>
  </cols>
  <sheetData>
    <row r="1" spans="1:13" ht="15">
      <c r="A1" s="13" t="s">
        <v>24</v>
      </c>
      <c r="B1" s="11"/>
      <c r="C1" s="11"/>
      <c r="D1" s="11"/>
      <c r="E1" s="11"/>
      <c r="F1" s="11"/>
      <c r="G1" s="11"/>
      <c r="H1" s="11"/>
      <c r="I1" s="11"/>
      <c r="J1" s="11"/>
      <c r="K1" s="11"/>
      <c r="L1" s="11"/>
      <c r="M1" s="11"/>
    </row>
    <row r="3" spans="4:13" ht="15">
      <c r="D3" t="s">
        <v>15</v>
      </c>
      <c r="E3" t="s">
        <v>16</v>
      </c>
      <c r="F3" t="s">
        <v>17</v>
      </c>
      <c r="G3" t="s">
        <v>18</v>
      </c>
      <c r="H3" t="s">
        <v>19</v>
      </c>
      <c r="I3" t="s">
        <v>20</v>
      </c>
      <c r="J3" t="s">
        <v>21</v>
      </c>
      <c r="K3" t="s">
        <v>22</v>
      </c>
      <c r="L3" t="s">
        <v>23</v>
      </c>
      <c r="M3" t="s">
        <v>25</v>
      </c>
    </row>
    <row r="4" spans="1:13" ht="15.75">
      <c r="A4" s="29" t="s">
        <v>10</v>
      </c>
      <c r="B4" s="30" t="s">
        <v>1</v>
      </c>
      <c r="C4" s="31">
        <f>D17/D19</f>
        <v>0.25974025974025966</v>
      </c>
      <c r="D4" s="31">
        <f aca="true" t="shared" si="0" ref="D4:M4">E17/E19</f>
        <v>0.07692307692307698</v>
      </c>
      <c r="E4" s="31">
        <f t="shared" si="0"/>
        <v>0.5</v>
      </c>
      <c r="F4" s="31">
        <f t="shared" si="0"/>
        <v>0.5</v>
      </c>
      <c r="G4" s="31">
        <f t="shared" si="0"/>
        <v>0.5</v>
      </c>
      <c r="H4" s="31">
        <f t="shared" si="0"/>
        <v>0.5</v>
      </c>
      <c r="I4" s="31">
        <f t="shared" si="0"/>
        <v>0.5</v>
      </c>
      <c r="J4" s="31">
        <f t="shared" si="0"/>
        <v>0.5</v>
      </c>
      <c r="K4" s="31">
        <f t="shared" si="0"/>
        <v>0.5</v>
      </c>
      <c r="L4" s="31">
        <f t="shared" si="0"/>
        <v>0.5</v>
      </c>
      <c r="M4" s="31">
        <f t="shared" si="0"/>
        <v>0.028409090909090925</v>
      </c>
    </row>
    <row r="5" spans="1:13" ht="15.75">
      <c r="A5" s="21" t="s">
        <v>9</v>
      </c>
      <c r="B5" s="21" t="s">
        <v>2</v>
      </c>
      <c r="C5" s="22">
        <v>0.5</v>
      </c>
      <c r="D5" s="22">
        <v>0.5</v>
      </c>
      <c r="E5" s="22">
        <v>0.5</v>
      </c>
      <c r="F5" s="22">
        <v>0.5</v>
      </c>
      <c r="G5" s="22">
        <v>0.5</v>
      </c>
      <c r="H5" s="22">
        <v>0.5</v>
      </c>
      <c r="I5" s="22">
        <v>0.5</v>
      </c>
      <c r="J5" s="22">
        <v>0.5</v>
      </c>
      <c r="K5" s="22">
        <v>0.5</v>
      </c>
      <c r="L5" s="22">
        <v>0.5</v>
      </c>
      <c r="M5" s="34">
        <v>0.5</v>
      </c>
    </row>
    <row r="6" spans="1:13" ht="15.75">
      <c r="A6" s="25" t="s">
        <v>11</v>
      </c>
      <c r="B6" s="25" t="s">
        <v>3</v>
      </c>
      <c r="C6" s="26">
        <f>1-'combined packages all observed'!C6</f>
        <v>0.19999999999999996</v>
      </c>
      <c r="D6" s="26">
        <f>1-'combined packages all observed'!D6</f>
        <v>0.050000000000000044</v>
      </c>
      <c r="E6" s="26">
        <v>1</v>
      </c>
      <c r="F6" s="26">
        <v>1</v>
      </c>
      <c r="G6" s="26">
        <v>1</v>
      </c>
      <c r="H6" s="26">
        <v>1</v>
      </c>
      <c r="I6" s="26">
        <v>1</v>
      </c>
      <c r="J6" s="26">
        <v>1</v>
      </c>
      <c r="K6" s="26">
        <v>1</v>
      </c>
      <c r="L6" s="26">
        <v>1</v>
      </c>
      <c r="M6" s="35">
        <f>C6*D6*E6*F6*G6*H6*I6*J6*K6*L6</f>
        <v>0.010000000000000007</v>
      </c>
    </row>
    <row r="7" spans="1:13" ht="15.75">
      <c r="A7" s="16"/>
      <c r="B7" s="7" t="s">
        <v>4</v>
      </c>
      <c r="C7" s="9">
        <f>1-C5</f>
        <v>0.5</v>
      </c>
      <c r="D7" s="9">
        <f aca="true" t="shared" si="1" ref="D7:M7">1-D5</f>
        <v>0.5</v>
      </c>
      <c r="E7" s="9">
        <f t="shared" si="1"/>
        <v>0.5</v>
      </c>
      <c r="F7" s="9">
        <f t="shared" si="1"/>
        <v>0.5</v>
      </c>
      <c r="G7" s="9">
        <f t="shared" si="1"/>
        <v>0.5</v>
      </c>
      <c r="H7" s="9">
        <f t="shared" si="1"/>
        <v>0.5</v>
      </c>
      <c r="I7" s="9">
        <f t="shared" si="1"/>
        <v>0.5</v>
      </c>
      <c r="J7" s="9">
        <f t="shared" si="1"/>
        <v>0.5</v>
      </c>
      <c r="K7" s="9">
        <f t="shared" si="1"/>
        <v>0.5</v>
      </c>
      <c r="L7" s="9">
        <f t="shared" si="1"/>
        <v>0.5</v>
      </c>
      <c r="M7" s="9">
        <f t="shared" si="1"/>
        <v>0.5</v>
      </c>
    </row>
    <row r="8" spans="1:13" ht="15.75">
      <c r="A8" s="25" t="s">
        <v>12</v>
      </c>
      <c r="B8" s="25" t="s">
        <v>5</v>
      </c>
      <c r="C8" s="26">
        <f>1-'combined packages all observed'!C8</f>
        <v>0.5700000000000001</v>
      </c>
      <c r="D8" s="26">
        <f>1-'combined packages all observed'!D8</f>
        <v>0.6</v>
      </c>
      <c r="E8" s="26">
        <v>1</v>
      </c>
      <c r="F8" s="26">
        <v>1</v>
      </c>
      <c r="G8" s="26">
        <v>1</v>
      </c>
      <c r="H8" s="26">
        <v>1</v>
      </c>
      <c r="I8" s="26">
        <v>1</v>
      </c>
      <c r="J8" s="26">
        <v>1</v>
      </c>
      <c r="K8" s="26">
        <v>1</v>
      </c>
      <c r="L8" s="26">
        <v>1</v>
      </c>
      <c r="M8" s="35">
        <f>C8*D8*E8*F8*G8*H8*I8*J8*K8*L8</f>
        <v>0.342</v>
      </c>
    </row>
    <row r="9" spans="1:6" ht="15.75">
      <c r="A9" s="6"/>
      <c r="B9" s="6" t="s">
        <v>13</v>
      </c>
      <c r="C9" s="9"/>
      <c r="D9" s="7"/>
      <c r="E9" s="7"/>
      <c r="F9" s="7"/>
    </row>
    <row r="10" spans="3:6" ht="15.75">
      <c r="C10" s="9"/>
      <c r="D10" s="7"/>
      <c r="E10" s="7"/>
      <c r="F10" s="7"/>
    </row>
    <row r="11" spans="1:13" ht="15.75">
      <c r="A11" s="6" t="s">
        <v>39</v>
      </c>
      <c r="B11" s="6" t="s">
        <v>40</v>
      </c>
      <c r="C11" s="9">
        <f>C4-C5</f>
        <v>-0.24025974025974034</v>
      </c>
      <c r="D11" s="9">
        <f aca="true" t="shared" si="2" ref="D11:M11">D4-D5</f>
        <v>-0.423076923076923</v>
      </c>
      <c r="E11" s="9">
        <f t="shared" si="2"/>
        <v>0</v>
      </c>
      <c r="F11" s="9">
        <f t="shared" si="2"/>
        <v>0</v>
      </c>
      <c r="G11" s="9">
        <f t="shared" si="2"/>
        <v>0</v>
      </c>
      <c r="H11" s="9">
        <f t="shared" si="2"/>
        <v>0</v>
      </c>
      <c r="I11" s="9">
        <f t="shared" si="2"/>
        <v>0</v>
      </c>
      <c r="J11" s="9">
        <f t="shared" si="2"/>
        <v>0</v>
      </c>
      <c r="K11" s="9">
        <f t="shared" si="2"/>
        <v>0</v>
      </c>
      <c r="L11" s="9">
        <f t="shared" si="2"/>
        <v>0</v>
      </c>
      <c r="M11" s="9">
        <f t="shared" si="2"/>
        <v>-0.47159090909090906</v>
      </c>
    </row>
    <row r="12" spans="1:13" ht="15.75">
      <c r="A12" s="6"/>
      <c r="B12" s="6" t="s">
        <v>41</v>
      </c>
      <c r="C12" s="9">
        <f aca="true" t="shared" si="3" ref="C12:M12">C6/C8</f>
        <v>0.350877192982456</v>
      </c>
      <c r="D12" s="9">
        <f t="shared" si="3"/>
        <v>0.08333333333333341</v>
      </c>
      <c r="E12" s="9">
        <f t="shared" si="3"/>
        <v>1</v>
      </c>
      <c r="F12" s="9">
        <f t="shared" si="3"/>
        <v>1</v>
      </c>
      <c r="G12" s="9">
        <f t="shared" si="3"/>
        <v>1</v>
      </c>
      <c r="H12" s="9">
        <f t="shared" si="3"/>
        <v>1</v>
      </c>
      <c r="I12" s="9">
        <f t="shared" si="3"/>
        <v>1</v>
      </c>
      <c r="J12" s="9">
        <f t="shared" si="3"/>
        <v>1</v>
      </c>
      <c r="K12" s="9">
        <f t="shared" si="3"/>
        <v>1</v>
      </c>
      <c r="L12" s="9">
        <f t="shared" si="3"/>
        <v>1</v>
      </c>
      <c r="M12" s="9">
        <f t="shared" si="3"/>
        <v>0.029239766081871364</v>
      </c>
    </row>
    <row r="13" spans="1:13" ht="15.75">
      <c r="A13" s="6"/>
      <c r="B13" s="6" t="s">
        <v>42</v>
      </c>
      <c r="C13" s="9">
        <f aca="true" t="shared" si="4" ref="C13:M13">LN(C12)</f>
        <v>-1.0473189942805596</v>
      </c>
      <c r="D13" s="9">
        <f t="shared" si="4"/>
        <v>-2.4849066497879995</v>
      </c>
      <c r="E13" s="9">
        <f t="shared" si="4"/>
        <v>0</v>
      </c>
      <c r="F13" s="9">
        <f t="shared" si="4"/>
        <v>0</v>
      </c>
      <c r="G13" s="9">
        <f t="shared" si="4"/>
        <v>0</v>
      </c>
      <c r="H13" s="9">
        <f t="shared" si="4"/>
        <v>0</v>
      </c>
      <c r="I13" s="9">
        <f t="shared" si="4"/>
        <v>0</v>
      </c>
      <c r="J13" s="9">
        <f t="shared" si="4"/>
        <v>0</v>
      </c>
      <c r="K13" s="9">
        <f t="shared" si="4"/>
        <v>0</v>
      </c>
      <c r="L13" s="9">
        <f t="shared" si="4"/>
        <v>0</v>
      </c>
      <c r="M13" s="9">
        <f t="shared" si="4"/>
        <v>-3.532225644068559</v>
      </c>
    </row>
    <row r="14" spans="1:6" ht="15.75">
      <c r="A14" s="6"/>
      <c r="B14" s="6"/>
      <c r="C14" s="9"/>
      <c r="D14" s="7"/>
      <c r="E14" s="7"/>
      <c r="F14" s="7"/>
    </row>
    <row r="15" spans="1:6" ht="15.75">
      <c r="A15" s="6"/>
      <c r="B15" s="7"/>
      <c r="C15" s="7"/>
      <c r="D15" s="7"/>
      <c r="E15" s="7"/>
      <c r="F15" s="7"/>
    </row>
    <row r="16" spans="1:14" ht="15.75" hidden="1">
      <c r="A16" s="17" t="s">
        <v>37</v>
      </c>
      <c r="B16" s="12"/>
      <c r="C16" s="7"/>
      <c r="D16" s="15" t="s">
        <v>26</v>
      </c>
      <c r="E16" s="10" t="s">
        <v>27</v>
      </c>
      <c r="F16" s="10" t="s">
        <v>28</v>
      </c>
      <c r="G16" s="10" t="s">
        <v>36</v>
      </c>
      <c r="H16" s="10" t="s">
        <v>35</v>
      </c>
      <c r="I16" s="10" t="s">
        <v>34</v>
      </c>
      <c r="J16" s="10" t="s">
        <v>33</v>
      </c>
      <c r="K16" s="10" t="s">
        <v>32</v>
      </c>
      <c r="L16" s="10" t="s">
        <v>31</v>
      </c>
      <c r="M16" s="10" t="s">
        <v>30</v>
      </c>
      <c r="N16" s="10" t="s">
        <v>29</v>
      </c>
    </row>
    <row r="17" spans="1:14" ht="15.75" hidden="1">
      <c r="A17" s="7" t="s">
        <v>6</v>
      </c>
      <c r="B17" s="7"/>
      <c r="C17" s="7"/>
      <c r="D17" s="7">
        <f aca="true" t="shared" si="5" ref="D17:N17">C5*C6</f>
        <v>0.09999999999999998</v>
      </c>
      <c r="E17" s="7">
        <f t="shared" si="5"/>
        <v>0.025000000000000022</v>
      </c>
      <c r="F17" s="7">
        <f t="shared" si="5"/>
        <v>0.5</v>
      </c>
      <c r="G17" s="7">
        <f t="shared" si="5"/>
        <v>0.5</v>
      </c>
      <c r="H17" s="7">
        <f t="shared" si="5"/>
        <v>0.5</v>
      </c>
      <c r="I17" s="7">
        <f t="shared" si="5"/>
        <v>0.5</v>
      </c>
      <c r="J17" s="7">
        <f t="shared" si="5"/>
        <v>0.5</v>
      </c>
      <c r="K17" s="7">
        <f t="shared" si="5"/>
        <v>0.5</v>
      </c>
      <c r="L17" s="7">
        <f t="shared" si="5"/>
        <v>0.5</v>
      </c>
      <c r="M17" s="7">
        <f t="shared" si="5"/>
        <v>0.5</v>
      </c>
      <c r="N17" s="7">
        <f t="shared" si="5"/>
        <v>0.005000000000000004</v>
      </c>
    </row>
    <row r="18" spans="1:14" ht="15.75" hidden="1">
      <c r="A18" s="7" t="s">
        <v>7</v>
      </c>
      <c r="B18" s="7"/>
      <c r="C18" s="7"/>
      <c r="D18" s="7">
        <f aca="true" t="shared" si="6" ref="D18:N18">C7*C8</f>
        <v>0.28500000000000003</v>
      </c>
      <c r="E18" s="7">
        <f t="shared" si="6"/>
        <v>0.3</v>
      </c>
      <c r="F18" s="7">
        <f t="shared" si="6"/>
        <v>0.5</v>
      </c>
      <c r="G18" s="7">
        <f t="shared" si="6"/>
        <v>0.5</v>
      </c>
      <c r="H18" s="7">
        <f t="shared" si="6"/>
        <v>0.5</v>
      </c>
      <c r="I18" s="7">
        <f t="shared" si="6"/>
        <v>0.5</v>
      </c>
      <c r="J18" s="7">
        <f t="shared" si="6"/>
        <v>0.5</v>
      </c>
      <c r="K18" s="7">
        <f t="shared" si="6"/>
        <v>0.5</v>
      </c>
      <c r="L18" s="7">
        <f t="shared" si="6"/>
        <v>0.5</v>
      </c>
      <c r="M18" s="7">
        <f t="shared" si="6"/>
        <v>0.5</v>
      </c>
      <c r="N18" s="7">
        <f t="shared" si="6"/>
        <v>0.171</v>
      </c>
    </row>
    <row r="19" spans="1:14" ht="15.75" hidden="1">
      <c r="A19" s="7" t="s">
        <v>8</v>
      </c>
      <c r="B19" s="7"/>
      <c r="C19" s="7"/>
      <c r="D19" s="7">
        <f aca="true" t="shared" si="7" ref="D19:N19">D17+D18</f>
        <v>0.385</v>
      </c>
      <c r="E19" s="7">
        <f t="shared" si="7"/>
        <v>0.325</v>
      </c>
      <c r="F19" s="7">
        <f t="shared" si="7"/>
        <v>1</v>
      </c>
      <c r="G19" s="7">
        <f t="shared" si="7"/>
        <v>1</v>
      </c>
      <c r="H19" s="7">
        <f t="shared" si="7"/>
        <v>1</v>
      </c>
      <c r="I19" s="7">
        <f t="shared" si="7"/>
        <v>1</v>
      </c>
      <c r="J19" s="7">
        <f t="shared" si="7"/>
        <v>1</v>
      </c>
      <c r="K19" s="7">
        <f t="shared" si="7"/>
        <v>1</v>
      </c>
      <c r="L19" s="7">
        <f t="shared" si="7"/>
        <v>1</v>
      </c>
      <c r="M19" s="7">
        <f t="shared" si="7"/>
        <v>1</v>
      </c>
      <c r="N19" s="7">
        <f t="shared" si="7"/>
        <v>0.17600000000000002</v>
      </c>
    </row>
    <row r="20" s="46" customFormat="1" ht="15.75">
      <c r="A20" s="47" t="s">
        <v>98</v>
      </c>
    </row>
    <row r="21" s="48" customFormat="1" ht="15.75">
      <c r="A21" s="47" t="s">
        <v>101</v>
      </c>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topLeftCell="A1">
      <selection activeCell="M9" sqref="M9"/>
    </sheetView>
  </sheetViews>
  <sheetFormatPr defaultColWidth="9.140625" defaultRowHeight="15"/>
  <cols>
    <col min="1" max="1" width="20.00390625" style="0" customWidth="1"/>
    <col min="2" max="2" width="10.421875" style="0" customWidth="1"/>
    <col min="3" max="4" width="11.28125" style="0" customWidth="1"/>
    <col min="5" max="5" width="12.140625" style="0" customWidth="1"/>
    <col min="6" max="6" width="12.7109375" style="0" customWidth="1"/>
    <col min="7" max="7" width="13.57421875" style="0" customWidth="1"/>
    <col min="8" max="8" width="12.00390625" style="0" customWidth="1"/>
    <col min="9" max="9" width="12.421875" style="0" customWidth="1"/>
    <col min="10" max="10" width="11.8515625" style="0" customWidth="1"/>
    <col min="11" max="11" width="11.7109375" style="0" customWidth="1"/>
    <col min="12" max="12" width="13.00390625" style="0" customWidth="1"/>
    <col min="13" max="13" width="15.421875" style="0" customWidth="1"/>
    <col min="14" max="14" width="14.00390625" style="0" customWidth="1"/>
  </cols>
  <sheetData>
    <row r="1" spans="1:13" ht="15">
      <c r="A1" s="13" t="s">
        <v>24</v>
      </c>
      <c r="B1" s="11"/>
      <c r="C1" s="11"/>
      <c r="D1" s="11"/>
      <c r="E1" s="11"/>
      <c r="F1" s="11"/>
      <c r="G1" s="11"/>
      <c r="H1" s="11"/>
      <c r="I1" s="11"/>
      <c r="J1" s="11"/>
      <c r="K1" s="11"/>
      <c r="L1" s="11"/>
      <c r="M1" s="11"/>
    </row>
    <row r="2" spans="1:13" ht="15">
      <c r="A2" s="32" t="s">
        <v>72</v>
      </c>
      <c r="B2" s="33"/>
      <c r="C2" s="33"/>
      <c r="D2" s="33"/>
      <c r="E2" s="33"/>
      <c r="F2" s="33"/>
      <c r="G2" s="33"/>
      <c r="H2" s="33"/>
      <c r="I2" s="33"/>
      <c r="J2" s="33"/>
      <c r="K2" s="33"/>
      <c r="L2" s="33"/>
      <c r="M2" s="33"/>
    </row>
    <row r="4" spans="3:13" ht="15">
      <c r="C4" t="s">
        <v>14</v>
      </c>
      <c r="D4" t="s">
        <v>15</v>
      </c>
      <c r="E4" t="s">
        <v>16</v>
      </c>
      <c r="F4" t="s">
        <v>17</v>
      </c>
      <c r="G4" t="s">
        <v>18</v>
      </c>
      <c r="H4" t="s">
        <v>19</v>
      </c>
      <c r="I4" t="s">
        <v>20</v>
      </c>
      <c r="J4" t="s">
        <v>21</v>
      </c>
      <c r="K4" t="s">
        <v>22</v>
      </c>
      <c r="L4" t="s">
        <v>23</v>
      </c>
      <c r="M4" t="s">
        <v>25</v>
      </c>
    </row>
    <row r="5" spans="1:13" ht="15.75">
      <c r="A5" s="29" t="s">
        <v>10</v>
      </c>
      <c r="B5" s="30" t="s">
        <v>1</v>
      </c>
      <c r="C5" s="31">
        <f aca="true" t="shared" si="0" ref="C5:M5">D18/D20</f>
        <v>0.25974025974025977</v>
      </c>
      <c r="D5" s="31">
        <f t="shared" si="0"/>
        <v>0.7037037037037036</v>
      </c>
      <c r="E5" s="31">
        <f t="shared" si="0"/>
        <v>0.5</v>
      </c>
      <c r="F5" s="31">
        <f t="shared" si="0"/>
        <v>0.5</v>
      </c>
      <c r="G5" s="31">
        <f t="shared" si="0"/>
        <v>0.5</v>
      </c>
      <c r="H5" s="31">
        <f t="shared" si="0"/>
        <v>0.5</v>
      </c>
      <c r="I5" s="31">
        <f t="shared" si="0"/>
        <v>0.5</v>
      </c>
      <c r="J5" s="31">
        <f t="shared" si="0"/>
        <v>0.5</v>
      </c>
      <c r="K5" s="31">
        <f t="shared" si="0"/>
        <v>0.5</v>
      </c>
      <c r="L5" s="31">
        <f t="shared" si="0"/>
        <v>0.5</v>
      </c>
      <c r="M5" s="31">
        <f t="shared" si="0"/>
        <v>0.4545454545454546</v>
      </c>
    </row>
    <row r="6" spans="1:13" ht="15.75">
      <c r="A6" s="21" t="s">
        <v>9</v>
      </c>
      <c r="B6" s="21" t="s">
        <v>2</v>
      </c>
      <c r="C6" s="22">
        <v>0.5</v>
      </c>
      <c r="D6" s="22">
        <v>0.5</v>
      </c>
      <c r="E6" s="22">
        <v>0.5</v>
      </c>
      <c r="F6" s="22">
        <v>0.5</v>
      </c>
      <c r="G6" s="22">
        <v>0.5</v>
      </c>
      <c r="H6" s="22">
        <v>0.5</v>
      </c>
      <c r="I6" s="22">
        <v>0.5</v>
      </c>
      <c r="J6" s="22">
        <v>0.5</v>
      </c>
      <c r="K6" s="22">
        <v>0.5</v>
      </c>
      <c r="L6" s="22">
        <v>0.5</v>
      </c>
      <c r="M6" s="24">
        <v>0.5</v>
      </c>
    </row>
    <row r="7" spans="1:13" ht="15.75">
      <c r="A7" s="25" t="s">
        <v>11</v>
      </c>
      <c r="B7" s="25" t="s">
        <v>3</v>
      </c>
      <c r="C7" s="26">
        <v>0.2</v>
      </c>
      <c r="D7" s="26">
        <v>0.95</v>
      </c>
      <c r="E7" s="26">
        <v>1</v>
      </c>
      <c r="F7" s="26">
        <v>1</v>
      </c>
      <c r="G7" s="26">
        <v>1</v>
      </c>
      <c r="H7" s="26">
        <v>1</v>
      </c>
      <c r="I7" s="26">
        <v>1</v>
      </c>
      <c r="J7" s="26">
        <v>1</v>
      </c>
      <c r="K7" s="26">
        <v>1</v>
      </c>
      <c r="L7" s="26">
        <v>1</v>
      </c>
      <c r="M7" s="28">
        <f>C7*D7*E7*F7*G7*H7*I7*J7*K7*L7</f>
        <v>0.19</v>
      </c>
    </row>
    <row r="8" spans="1:13" ht="15.75">
      <c r="A8" s="16"/>
      <c r="B8" s="7" t="s">
        <v>4</v>
      </c>
      <c r="C8" s="9">
        <f>1-C6</f>
        <v>0.5</v>
      </c>
      <c r="D8" s="9">
        <f aca="true" t="shared" si="1" ref="D8:M8">1-D6</f>
        <v>0.5</v>
      </c>
      <c r="E8" s="9">
        <f t="shared" si="1"/>
        <v>0.5</v>
      </c>
      <c r="F8" s="9">
        <f t="shared" si="1"/>
        <v>0.5</v>
      </c>
      <c r="G8" s="9">
        <f t="shared" si="1"/>
        <v>0.5</v>
      </c>
      <c r="H8" s="9">
        <f t="shared" si="1"/>
        <v>0.5</v>
      </c>
      <c r="I8" s="9">
        <f t="shared" si="1"/>
        <v>0.5</v>
      </c>
      <c r="J8" s="9">
        <f t="shared" si="1"/>
        <v>0.5</v>
      </c>
      <c r="K8" s="9">
        <f t="shared" si="1"/>
        <v>0.5</v>
      </c>
      <c r="L8" s="9">
        <f t="shared" si="1"/>
        <v>0.5</v>
      </c>
      <c r="M8" s="7">
        <f t="shared" si="1"/>
        <v>0.5</v>
      </c>
    </row>
    <row r="9" spans="1:13" ht="15.75">
      <c r="A9" s="25" t="s">
        <v>12</v>
      </c>
      <c r="B9" s="25" t="s">
        <v>5</v>
      </c>
      <c r="C9" s="26">
        <v>0.57</v>
      </c>
      <c r="D9" s="26">
        <v>0.4</v>
      </c>
      <c r="E9" s="26">
        <v>1</v>
      </c>
      <c r="F9" s="26">
        <v>1</v>
      </c>
      <c r="G9" s="26">
        <v>1</v>
      </c>
      <c r="H9" s="26">
        <v>1</v>
      </c>
      <c r="I9" s="26">
        <v>1</v>
      </c>
      <c r="J9" s="26">
        <v>1</v>
      </c>
      <c r="K9" s="26">
        <v>1</v>
      </c>
      <c r="L9" s="26">
        <v>1</v>
      </c>
      <c r="M9" s="28">
        <f>C9*D9*E9*F9*G9*H9*I9*J9*K9*L9</f>
        <v>0.22799999999999998</v>
      </c>
    </row>
    <row r="10" spans="1:6" ht="15.75">
      <c r="A10" s="6"/>
      <c r="B10" s="6" t="s">
        <v>13</v>
      </c>
      <c r="C10" s="9"/>
      <c r="D10" s="7"/>
      <c r="E10" s="7"/>
      <c r="F10" s="7"/>
    </row>
    <row r="11" spans="3:6" ht="15.75">
      <c r="C11" s="9"/>
      <c r="D11" s="7"/>
      <c r="E11" s="7"/>
      <c r="F11" s="7"/>
    </row>
    <row r="12" spans="1:13" ht="15.75">
      <c r="A12" s="6" t="s">
        <v>39</v>
      </c>
      <c r="B12" s="6" t="s">
        <v>40</v>
      </c>
      <c r="C12" s="9">
        <f aca="true" t="shared" si="2" ref="C12:M12">C5-C6</f>
        <v>-0.24025974025974023</v>
      </c>
      <c r="D12" s="9">
        <f t="shared" si="2"/>
        <v>0.2037037037037036</v>
      </c>
      <c r="E12" s="9">
        <f t="shared" si="2"/>
        <v>0</v>
      </c>
      <c r="F12" s="9">
        <f t="shared" si="2"/>
        <v>0</v>
      </c>
      <c r="G12" s="9">
        <f t="shared" si="2"/>
        <v>0</v>
      </c>
      <c r="H12" s="9">
        <f t="shared" si="2"/>
        <v>0</v>
      </c>
      <c r="I12" s="9">
        <f t="shared" si="2"/>
        <v>0</v>
      </c>
      <c r="J12" s="9">
        <f t="shared" si="2"/>
        <v>0</v>
      </c>
      <c r="K12" s="9">
        <f t="shared" si="2"/>
        <v>0</v>
      </c>
      <c r="L12" s="9">
        <f t="shared" si="2"/>
        <v>0</v>
      </c>
      <c r="M12" s="9">
        <f t="shared" si="2"/>
        <v>-0.045454545454545414</v>
      </c>
    </row>
    <row r="13" spans="1:13" ht="15.75">
      <c r="A13" s="6"/>
      <c r="B13" s="6" t="s">
        <v>41</v>
      </c>
      <c r="C13" s="9">
        <f aca="true" t="shared" si="3" ref="C13:M13">C7/C9</f>
        <v>0.3508771929824562</v>
      </c>
      <c r="D13" s="9">
        <f t="shared" si="3"/>
        <v>2.3749999999999996</v>
      </c>
      <c r="E13" s="9">
        <f t="shared" si="3"/>
        <v>1</v>
      </c>
      <c r="F13" s="9">
        <f t="shared" si="3"/>
        <v>1</v>
      </c>
      <c r="G13" s="9">
        <f t="shared" si="3"/>
        <v>1</v>
      </c>
      <c r="H13" s="9">
        <f t="shared" si="3"/>
        <v>1</v>
      </c>
      <c r="I13" s="9">
        <f t="shared" si="3"/>
        <v>1</v>
      </c>
      <c r="J13" s="9">
        <f t="shared" si="3"/>
        <v>1</v>
      </c>
      <c r="K13" s="9">
        <f t="shared" si="3"/>
        <v>1</v>
      </c>
      <c r="L13" s="9">
        <f t="shared" si="3"/>
        <v>1</v>
      </c>
      <c r="M13" s="9">
        <f t="shared" si="3"/>
        <v>0.8333333333333334</v>
      </c>
    </row>
    <row r="14" spans="1:13" ht="15.75">
      <c r="A14" s="6"/>
      <c r="B14" s="6" t="s">
        <v>42</v>
      </c>
      <c r="C14" s="9">
        <f aca="true" t="shared" si="4" ref="C14:M14">LN(C13)</f>
        <v>-1.047318994280559</v>
      </c>
      <c r="D14" s="9">
        <f t="shared" si="4"/>
        <v>0.8649974374866043</v>
      </c>
      <c r="E14" s="9">
        <f t="shared" si="4"/>
        <v>0</v>
      </c>
      <c r="F14" s="9">
        <f t="shared" si="4"/>
        <v>0</v>
      </c>
      <c r="G14" s="9">
        <f t="shared" si="4"/>
        <v>0</v>
      </c>
      <c r="H14" s="9">
        <f t="shared" si="4"/>
        <v>0</v>
      </c>
      <c r="I14" s="9">
        <f t="shared" si="4"/>
        <v>0</v>
      </c>
      <c r="J14" s="9">
        <f t="shared" si="4"/>
        <v>0</v>
      </c>
      <c r="K14" s="9">
        <f t="shared" si="4"/>
        <v>0</v>
      </c>
      <c r="L14" s="9">
        <f t="shared" si="4"/>
        <v>0</v>
      </c>
      <c r="M14" s="9">
        <f t="shared" si="4"/>
        <v>-0.1823215567939546</v>
      </c>
    </row>
    <row r="15" spans="1:6" ht="15.75">
      <c r="A15" s="6"/>
      <c r="B15" s="6"/>
      <c r="C15" s="9"/>
      <c r="D15" s="7"/>
      <c r="E15" s="7"/>
      <c r="F15" s="7"/>
    </row>
    <row r="16" spans="1:6" ht="15.75">
      <c r="A16" s="6"/>
      <c r="B16" s="7"/>
      <c r="C16" s="7"/>
      <c r="D16" s="7"/>
      <c r="E16" s="7"/>
      <c r="F16" s="7"/>
    </row>
    <row r="17" spans="1:14" ht="15.75" hidden="1">
      <c r="A17" s="17" t="s">
        <v>37</v>
      </c>
      <c r="B17" s="12"/>
      <c r="C17" s="7"/>
      <c r="D17" s="15" t="s">
        <v>26</v>
      </c>
      <c r="E17" s="10" t="s">
        <v>27</v>
      </c>
      <c r="F17" s="10" t="s">
        <v>28</v>
      </c>
      <c r="G17" s="10" t="s">
        <v>36</v>
      </c>
      <c r="H17" s="10" t="s">
        <v>35</v>
      </c>
      <c r="I17" s="10" t="s">
        <v>34</v>
      </c>
      <c r="J17" s="10" t="s">
        <v>33</v>
      </c>
      <c r="K17" s="10" t="s">
        <v>32</v>
      </c>
      <c r="L17" s="10" t="s">
        <v>31</v>
      </c>
      <c r="M17" s="10" t="s">
        <v>30</v>
      </c>
      <c r="N17" s="10" t="s">
        <v>29</v>
      </c>
    </row>
    <row r="18" spans="1:14" ht="15.75" hidden="1">
      <c r="A18" s="7" t="s">
        <v>6</v>
      </c>
      <c r="B18" s="7"/>
      <c r="C18" s="7"/>
      <c r="D18" s="7">
        <f aca="true" t="shared" si="5" ref="D18:N18">C6*C7</f>
        <v>0.1</v>
      </c>
      <c r="E18" s="7">
        <f t="shared" si="5"/>
        <v>0.475</v>
      </c>
      <c r="F18" s="7">
        <f t="shared" si="5"/>
        <v>0.5</v>
      </c>
      <c r="G18" s="7">
        <f t="shared" si="5"/>
        <v>0.5</v>
      </c>
      <c r="H18" s="7">
        <f t="shared" si="5"/>
        <v>0.5</v>
      </c>
      <c r="I18" s="7">
        <f t="shared" si="5"/>
        <v>0.5</v>
      </c>
      <c r="J18" s="7">
        <f t="shared" si="5"/>
        <v>0.5</v>
      </c>
      <c r="K18" s="7">
        <f t="shared" si="5"/>
        <v>0.5</v>
      </c>
      <c r="L18" s="7">
        <f t="shared" si="5"/>
        <v>0.5</v>
      </c>
      <c r="M18" s="7">
        <f t="shared" si="5"/>
        <v>0.5</v>
      </c>
      <c r="N18" s="7">
        <f t="shared" si="5"/>
        <v>0.095</v>
      </c>
    </row>
    <row r="19" spans="1:14" ht="15.75" hidden="1">
      <c r="A19" s="7" t="s">
        <v>7</v>
      </c>
      <c r="B19" s="7"/>
      <c r="C19" s="7"/>
      <c r="D19" s="7">
        <f aca="true" t="shared" si="6" ref="D19:N19">C8*C9</f>
        <v>0.285</v>
      </c>
      <c r="E19" s="7">
        <f t="shared" si="6"/>
        <v>0.2</v>
      </c>
      <c r="F19" s="7">
        <f t="shared" si="6"/>
        <v>0.5</v>
      </c>
      <c r="G19" s="7">
        <f t="shared" si="6"/>
        <v>0.5</v>
      </c>
      <c r="H19" s="7">
        <f t="shared" si="6"/>
        <v>0.5</v>
      </c>
      <c r="I19" s="7">
        <f t="shared" si="6"/>
        <v>0.5</v>
      </c>
      <c r="J19" s="7">
        <f t="shared" si="6"/>
        <v>0.5</v>
      </c>
      <c r="K19" s="7">
        <f t="shared" si="6"/>
        <v>0.5</v>
      </c>
      <c r="L19" s="7">
        <f t="shared" si="6"/>
        <v>0.5</v>
      </c>
      <c r="M19" s="7">
        <f t="shared" si="6"/>
        <v>0.5</v>
      </c>
      <c r="N19" s="7">
        <f t="shared" si="6"/>
        <v>0.11399999999999999</v>
      </c>
    </row>
    <row r="20" spans="1:14" ht="15.75" hidden="1">
      <c r="A20" s="7" t="s">
        <v>8</v>
      </c>
      <c r="B20" s="7"/>
      <c r="C20" s="7"/>
      <c r="D20" s="7">
        <f aca="true" t="shared" si="7" ref="D20:N20">D18+D19</f>
        <v>0.385</v>
      </c>
      <c r="E20" s="7">
        <f t="shared" si="7"/>
        <v>0.675</v>
      </c>
      <c r="F20" s="7">
        <f t="shared" si="7"/>
        <v>1</v>
      </c>
      <c r="G20" s="7">
        <f t="shared" si="7"/>
        <v>1</v>
      </c>
      <c r="H20" s="7">
        <f t="shared" si="7"/>
        <v>1</v>
      </c>
      <c r="I20" s="7">
        <f t="shared" si="7"/>
        <v>1</v>
      </c>
      <c r="J20" s="7">
        <f t="shared" si="7"/>
        <v>1</v>
      </c>
      <c r="K20" s="7">
        <f t="shared" si="7"/>
        <v>1</v>
      </c>
      <c r="L20" s="7">
        <f t="shared" si="7"/>
        <v>1</v>
      </c>
      <c r="M20" s="7">
        <f t="shared" si="7"/>
        <v>1</v>
      </c>
      <c r="N20" s="7">
        <f t="shared" si="7"/>
        <v>0.209</v>
      </c>
    </row>
    <row r="21" s="46" customFormat="1" ht="15.75">
      <c r="A21" s="47" t="s">
        <v>102</v>
      </c>
    </row>
    <row r="22" s="48" customFormat="1" ht="15.75">
      <c r="A22" s="47" t="s">
        <v>103</v>
      </c>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topLeftCell="A1">
      <selection activeCell="A2" sqref="A2"/>
    </sheetView>
  </sheetViews>
  <sheetFormatPr defaultColWidth="9.140625" defaultRowHeight="15"/>
  <cols>
    <col min="1" max="1" width="19.8515625" style="0" customWidth="1"/>
    <col min="2" max="2" width="12.8515625" style="0" customWidth="1"/>
    <col min="3" max="3" width="19.7109375" style="0" customWidth="1"/>
    <col min="4" max="4" width="20.140625" style="0" customWidth="1"/>
    <col min="5" max="5" width="19.8515625" style="0" customWidth="1"/>
    <col min="6" max="6" width="19.28125" style="0" customWidth="1"/>
    <col min="8" max="8" width="62.8515625" style="0" customWidth="1"/>
    <col min="9" max="9" width="16.57421875" style="0" customWidth="1"/>
  </cols>
  <sheetData>
    <row r="1" spans="1:3" ht="15">
      <c r="A1" s="18" t="s">
        <v>47</v>
      </c>
      <c r="C1" t="s">
        <v>48</v>
      </c>
    </row>
    <row r="2" ht="15">
      <c r="C2" s="20" t="s">
        <v>70</v>
      </c>
    </row>
    <row r="3" spans="3:6" s="10" customFormat="1" ht="15">
      <c r="C3" s="10" t="s">
        <v>43</v>
      </c>
      <c r="D3" s="10" t="s">
        <v>44</v>
      </c>
      <c r="E3" s="10" t="s">
        <v>45</v>
      </c>
      <c r="F3" s="10" t="s">
        <v>46</v>
      </c>
    </row>
    <row r="4" spans="1:9" ht="15.75">
      <c r="A4" s="6" t="s">
        <v>10</v>
      </c>
      <c r="B4" s="7" t="s">
        <v>1</v>
      </c>
      <c r="C4" s="8">
        <f>D15/D17</f>
        <v>0.9895833333333334</v>
      </c>
      <c r="D4" s="8">
        <f>E15/E17</f>
        <v>0.9883720930232558</v>
      </c>
      <c r="E4" s="8">
        <f>F15/F17</f>
        <v>0.95</v>
      </c>
      <c r="F4" s="8">
        <f>G15/G17</f>
        <v>0.9444444444444444</v>
      </c>
      <c r="H4" t="s">
        <v>83</v>
      </c>
      <c r="I4" t="s">
        <v>73</v>
      </c>
    </row>
    <row r="5" spans="1:9" ht="15.75">
      <c r="A5" s="6" t="s">
        <v>9</v>
      </c>
      <c r="B5" s="6" t="s">
        <v>2</v>
      </c>
      <c r="C5" s="9">
        <v>0.5</v>
      </c>
      <c r="D5" s="7">
        <v>0.5</v>
      </c>
      <c r="E5" s="7">
        <v>0.5</v>
      </c>
      <c r="F5" s="7">
        <v>0.5</v>
      </c>
      <c r="H5" t="s">
        <v>84</v>
      </c>
      <c r="I5" t="s">
        <v>74</v>
      </c>
    </row>
    <row r="6" spans="1:9" ht="15.75">
      <c r="A6" s="6" t="s">
        <v>11</v>
      </c>
      <c r="B6" s="6" t="s">
        <v>3</v>
      </c>
      <c r="C6" s="9">
        <v>0.95</v>
      </c>
      <c r="D6" s="9">
        <v>0.85</v>
      </c>
      <c r="E6" s="9">
        <v>0.95</v>
      </c>
      <c r="F6" s="9">
        <v>0.85</v>
      </c>
      <c r="H6" s="33" t="s">
        <v>85</v>
      </c>
      <c r="I6" s="33" t="s">
        <v>75</v>
      </c>
    </row>
    <row r="7" spans="1:9" ht="15.75">
      <c r="A7" s="6"/>
      <c r="B7" s="7" t="s">
        <v>4</v>
      </c>
      <c r="C7" s="9">
        <f>1-C5</f>
        <v>0.5</v>
      </c>
      <c r="D7" s="7">
        <f>1-D5</f>
        <v>0.5</v>
      </c>
      <c r="E7" s="7">
        <f>1-E5</f>
        <v>0.5</v>
      </c>
      <c r="F7" s="7">
        <f>1-F5</f>
        <v>0.5</v>
      </c>
      <c r="H7" t="s">
        <v>86</v>
      </c>
      <c r="I7" t="s">
        <v>76</v>
      </c>
    </row>
    <row r="8" spans="1:9" ht="15.75">
      <c r="A8" s="6" t="s">
        <v>12</v>
      </c>
      <c r="B8" s="6" t="s">
        <v>5</v>
      </c>
      <c r="C8" s="9">
        <v>0.01</v>
      </c>
      <c r="D8" s="9">
        <v>0.01</v>
      </c>
      <c r="E8" s="7">
        <v>0.05</v>
      </c>
      <c r="F8" s="7">
        <v>0.05</v>
      </c>
      <c r="H8" t="s">
        <v>87</v>
      </c>
      <c r="I8" t="s">
        <v>77</v>
      </c>
    </row>
    <row r="9" spans="1:9" ht="15.75">
      <c r="A9" s="6"/>
      <c r="B9" s="6" t="s">
        <v>13</v>
      </c>
      <c r="C9" s="9"/>
      <c r="D9" s="7"/>
      <c r="E9" s="7"/>
      <c r="F9" s="7"/>
      <c r="H9" t="s">
        <v>88</v>
      </c>
      <c r="I9" s="36">
        <v>0.5</v>
      </c>
    </row>
    <row r="10" spans="1:9" ht="15.75">
      <c r="A10" s="6"/>
      <c r="B10" s="6"/>
      <c r="C10" s="9"/>
      <c r="D10" s="7"/>
      <c r="E10" s="7"/>
      <c r="F10" s="7"/>
      <c r="I10" s="36"/>
    </row>
    <row r="11" spans="1:9" ht="15.75">
      <c r="A11" s="6" t="s">
        <v>39</v>
      </c>
      <c r="B11" s="6" t="s">
        <v>40</v>
      </c>
      <c r="C11" s="9">
        <f aca="true" t="shared" si="0" ref="C11:F11">C4-C5</f>
        <v>0.48958333333333337</v>
      </c>
      <c r="D11" s="9">
        <f t="shared" si="0"/>
        <v>0.4883720930232558</v>
      </c>
      <c r="E11" s="9">
        <f t="shared" si="0"/>
        <v>0.44999999999999996</v>
      </c>
      <c r="F11" s="9">
        <f t="shared" si="0"/>
        <v>0.4444444444444444</v>
      </c>
      <c r="I11" s="36"/>
    </row>
    <row r="12" spans="1:9" ht="15.75">
      <c r="A12" s="6"/>
      <c r="B12" s="6" t="s">
        <v>41</v>
      </c>
      <c r="C12" s="9">
        <f aca="true" t="shared" si="1" ref="C12:F12">C6/C8</f>
        <v>95</v>
      </c>
      <c r="D12" s="9">
        <f t="shared" si="1"/>
        <v>85</v>
      </c>
      <c r="E12" s="9">
        <f t="shared" si="1"/>
        <v>18.999999999999996</v>
      </c>
      <c r="F12" s="9">
        <f t="shared" si="1"/>
        <v>17</v>
      </c>
      <c r="I12" s="36"/>
    </row>
    <row r="13" spans="1:9" ht="15.75">
      <c r="A13" s="6"/>
      <c r="B13" s="6" t="s">
        <v>42</v>
      </c>
      <c r="C13" s="9">
        <f aca="true" t="shared" si="2" ref="C13:F13">LN(C12)</f>
        <v>4.553876891600541</v>
      </c>
      <c r="D13" s="9">
        <f t="shared" si="2"/>
        <v>4.442651256490317</v>
      </c>
      <c r="E13" s="9">
        <f t="shared" si="2"/>
        <v>2.9444389791664403</v>
      </c>
      <c r="F13" s="9">
        <f t="shared" si="2"/>
        <v>2.833213344056216</v>
      </c>
      <c r="I13" s="36"/>
    </row>
    <row r="14" spans="1:9" ht="15.75">
      <c r="A14" s="6"/>
      <c r="B14" s="7"/>
      <c r="C14" s="7"/>
      <c r="D14" s="7"/>
      <c r="E14" s="7"/>
      <c r="F14" s="7"/>
      <c r="H14" t="s">
        <v>89</v>
      </c>
      <c r="I14" t="s">
        <v>78</v>
      </c>
    </row>
    <row r="15" spans="1:9" ht="15.75" hidden="1">
      <c r="A15" s="6"/>
      <c r="B15" s="7" t="s">
        <v>6</v>
      </c>
      <c r="C15" s="7"/>
      <c r="D15" s="7">
        <f>C5*C6</f>
        <v>0.475</v>
      </c>
      <c r="E15" s="7">
        <f>D5*D6</f>
        <v>0.425</v>
      </c>
      <c r="F15" s="7">
        <f>E5*E6</f>
        <v>0.475</v>
      </c>
      <c r="G15" s="7">
        <f>F5*F6</f>
        <v>0.425</v>
      </c>
      <c r="H15" t="s">
        <v>90</v>
      </c>
      <c r="I15" t="s">
        <v>79</v>
      </c>
    </row>
    <row r="16" spans="1:9" ht="15.75" hidden="1">
      <c r="A16" s="6"/>
      <c r="B16" s="7" t="s">
        <v>7</v>
      </c>
      <c r="C16" s="7"/>
      <c r="D16" s="7">
        <f>C7*C8</f>
        <v>0.005</v>
      </c>
      <c r="E16" s="7">
        <f>D7*D8</f>
        <v>0.005</v>
      </c>
      <c r="F16" s="7">
        <f>E7*E8</f>
        <v>0.025</v>
      </c>
      <c r="G16" s="7">
        <f>F7*F8</f>
        <v>0.025</v>
      </c>
      <c r="H16" t="s">
        <v>91</v>
      </c>
      <c r="I16" t="s">
        <v>80</v>
      </c>
    </row>
    <row r="17" spans="1:9" ht="15.75" hidden="1">
      <c r="A17" s="6"/>
      <c r="B17" s="7" t="s">
        <v>8</v>
      </c>
      <c r="C17" s="7"/>
      <c r="D17" s="7">
        <f>D15+D16</f>
        <v>0.48</v>
      </c>
      <c r="E17" s="7">
        <f>E15+E16</f>
        <v>0.43</v>
      </c>
      <c r="F17" s="7">
        <f>F15+F16</f>
        <v>0.5</v>
      </c>
      <c r="G17" s="7">
        <f>G15+G16</f>
        <v>0.45</v>
      </c>
      <c r="H17" s="14" t="s">
        <v>92</v>
      </c>
      <c r="I17" s="14" t="s">
        <v>81</v>
      </c>
    </row>
    <row r="18" spans="3:9" ht="15">
      <c r="C18" s="10" t="s">
        <v>106</v>
      </c>
      <c r="D18" s="10"/>
      <c r="E18" s="10"/>
      <c r="F18" s="10" t="s">
        <v>107</v>
      </c>
      <c r="H18" t="s">
        <v>93</v>
      </c>
      <c r="I18" t="s">
        <v>82</v>
      </c>
    </row>
    <row r="19" ht="15">
      <c r="A19" s="18" t="s">
        <v>47</v>
      </c>
    </row>
    <row r="20" ht="15">
      <c r="C20" s="20" t="s">
        <v>71</v>
      </c>
    </row>
    <row r="21" spans="1:7" ht="15">
      <c r="A21" s="10"/>
      <c r="B21" s="10"/>
      <c r="C21" s="10" t="s">
        <v>43</v>
      </c>
      <c r="D21" s="10" t="s">
        <v>44</v>
      </c>
      <c r="E21" s="10" t="s">
        <v>45</v>
      </c>
      <c r="F21" s="10" t="s">
        <v>46</v>
      </c>
      <c r="G21" s="10"/>
    </row>
    <row r="22" spans="1:6" ht="15.75">
      <c r="A22" s="6" t="s">
        <v>10</v>
      </c>
      <c r="B22" s="7" t="s">
        <v>1</v>
      </c>
      <c r="C22" s="8">
        <f>D33/D35</f>
        <v>0.04807692307692312</v>
      </c>
      <c r="D22" s="8">
        <f>E33/E35</f>
        <v>0.13157894736842105</v>
      </c>
      <c r="E22" s="8">
        <f>F33/F35</f>
        <v>0.050000000000000044</v>
      </c>
      <c r="F22" s="8">
        <f>G33/G35</f>
        <v>0.13636363636363638</v>
      </c>
    </row>
    <row r="23" spans="1:6" ht="15.75">
      <c r="A23" s="6" t="s">
        <v>9</v>
      </c>
      <c r="B23" s="6" t="s">
        <v>2</v>
      </c>
      <c r="C23" s="9">
        <v>0.5</v>
      </c>
      <c r="D23" s="7">
        <v>0.5</v>
      </c>
      <c r="E23" s="7">
        <v>0.5</v>
      </c>
      <c r="F23" s="7">
        <v>0.5</v>
      </c>
    </row>
    <row r="24" spans="1:6" ht="15.75">
      <c r="A24" s="6" t="s">
        <v>11</v>
      </c>
      <c r="B24" s="6" t="s">
        <v>3</v>
      </c>
      <c r="C24" s="9">
        <f>1-C6</f>
        <v>0.050000000000000044</v>
      </c>
      <c r="D24" s="9">
        <f>1-D6</f>
        <v>0.15000000000000002</v>
      </c>
      <c r="E24" s="9">
        <f>1-E6</f>
        <v>0.050000000000000044</v>
      </c>
      <c r="F24" s="9">
        <f>1-F6</f>
        <v>0.15000000000000002</v>
      </c>
    </row>
    <row r="25" spans="1:6" ht="15.75">
      <c r="A25" s="6"/>
      <c r="B25" s="7" t="s">
        <v>4</v>
      </c>
      <c r="C25" s="9">
        <f>1-C23</f>
        <v>0.5</v>
      </c>
      <c r="D25" s="7">
        <f>1-D23</f>
        <v>0.5</v>
      </c>
      <c r="E25" s="7">
        <f>1-E23</f>
        <v>0.5</v>
      </c>
      <c r="F25" s="7">
        <f>1-F23</f>
        <v>0.5</v>
      </c>
    </row>
    <row r="26" spans="1:6" ht="15.75">
      <c r="A26" s="6" t="s">
        <v>12</v>
      </c>
      <c r="B26" s="6" t="s">
        <v>5</v>
      </c>
      <c r="C26" s="9">
        <f>1-C8</f>
        <v>0.99</v>
      </c>
      <c r="D26" s="9">
        <f>1-D8</f>
        <v>0.99</v>
      </c>
      <c r="E26" s="9">
        <f>1-E8</f>
        <v>0.95</v>
      </c>
      <c r="F26" s="9">
        <f>1-F8</f>
        <v>0.95</v>
      </c>
    </row>
    <row r="27" spans="1:6" ht="15.75">
      <c r="A27" s="6"/>
      <c r="B27" s="6" t="s">
        <v>13</v>
      </c>
      <c r="C27" s="9"/>
      <c r="D27" s="7"/>
      <c r="E27" s="7"/>
      <c r="F27" s="7"/>
    </row>
    <row r="28" spans="1:6" ht="15.75">
      <c r="A28" s="6"/>
      <c r="B28" s="6"/>
      <c r="C28" s="9"/>
      <c r="D28" s="7"/>
      <c r="E28" s="7"/>
      <c r="F28" s="7"/>
    </row>
    <row r="29" spans="1:6" ht="15.75">
      <c r="A29" s="6" t="s">
        <v>39</v>
      </c>
      <c r="B29" s="6" t="s">
        <v>40</v>
      </c>
      <c r="C29" s="9">
        <f aca="true" t="shared" si="3" ref="C29:F29">C22-C23</f>
        <v>-0.45192307692307687</v>
      </c>
      <c r="D29" s="9">
        <f t="shared" si="3"/>
        <v>-0.368421052631579</v>
      </c>
      <c r="E29" s="9">
        <f t="shared" si="3"/>
        <v>-0.44999999999999996</v>
      </c>
      <c r="F29" s="9">
        <f t="shared" si="3"/>
        <v>-0.36363636363636365</v>
      </c>
    </row>
    <row r="30" spans="1:6" ht="15.75">
      <c r="A30" s="6"/>
      <c r="B30" s="6" t="s">
        <v>41</v>
      </c>
      <c r="C30" s="9">
        <f aca="true" t="shared" si="4" ref="C30:F30">C24/C26</f>
        <v>0.05050505050505055</v>
      </c>
      <c r="D30" s="9">
        <f t="shared" si="4"/>
        <v>0.15151515151515155</v>
      </c>
      <c r="E30" s="9">
        <f t="shared" si="4"/>
        <v>0.052631578947368474</v>
      </c>
      <c r="F30" s="9">
        <f t="shared" si="4"/>
        <v>0.15789473684210528</v>
      </c>
    </row>
    <row r="31" spans="1:6" ht="15.75">
      <c r="A31" s="6"/>
      <c r="B31" s="6" t="s">
        <v>42</v>
      </c>
      <c r="C31" s="9">
        <f aca="true" t="shared" si="5" ref="C31:F31">LN(C30)</f>
        <v>-2.9856819377004884</v>
      </c>
      <c r="D31" s="9">
        <f t="shared" si="5"/>
        <v>-1.8870696490323797</v>
      </c>
      <c r="E31" s="9">
        <f t="shared" si="5"/>
        <v>-2.9444389791664394</v>
      </c>
      <c r="F31" s="9">
        <f t="shared" si="5"/>
        <v>-1.8458266904983307</v>
      </c>
    </row>
    <row r="32" spans="1:6" ht="15.75">
      <c r="A32" s="6"/>
      <c r="B32" s="7"/>
      <c r="C32" s="7"/>
      <c r="D32" s="7"/>
      <c r="E32" s="7"/>
      <c r="F32" s="7"/>
    </row>
    <row r="33" spans="1:7" ht="15.75" hidden="1">
      <c r="A33" s="6"/>
      <c r="B33" s="7" t="s">
        <v>6</v>
      </c>
      <c r="C33" s="7"/>
      <c r="D33" s="7">
        <f>C23*C24</f>
        <v>0.025000000000000022</v>
      </c>
      <c r="E33" s="7">
        <f>D23*D24</f>
        <v>0.07500000000000001</v>
      </c>
      <c r="F33" s="7">
        <f>E23*E24</f>
        <v>0.025000000000000022</v>
      </c>
      <c r="G33" s="7">
        <f>F23*F24</f>
        <v>0.07500000000000001</v>
      </c>
    </row>
    <row r="34" spans="1:7" ht="15.75" hidden="1">
      <c r="A34" s="6"/>
      <c r="B34" s="7" t="s">
        <v>7</v>
      </c>
      <c r="C34" s="7"/>
      <c r="D34" s="7">
        <f>C25*C26</f>
        <v>0.495</v>
      </c>
      <c r="E34" s="7">
        <f>D25*D26</f>
        <v>0.495</v>
      </c>
      <c r="F34" s="7">
        <f>E25*E26</f>
        <v>0.475</v>
      </c>
      <c r="G34" s="7">
        <f>F25*F26</f>
        <v>0.475</v>
      </c>
    </row>
    <row r="35" spans="1:7" ht="15.75" hidden="1">
      <c r="A35" s="6"/>
      <c r="B35" s="7" t="s">
        <v>8</v>
      </c>
      <c r="C35" s="7"/>
      <c r="D35" s="7">
        <f>D33+D34</f>
        <v>0.52</v>
      </c>
      <c r="E35" s="7">
        <f>E33+E34</f>
        <v>0.5700000000000001</v>
      </c>
      <c r="F35" s="7">
        <f>F33+F34</f>
        <v>0.5</v>
      </c>
      <c r="G35" s="7">
        <f>G33+G34</f>
        <v>0.55</v>
      </c>
    </row>
    <row r="36" s="46" customFormat="1" ht="15.75">
      <c r="A36" s="47" t="s">
        <v>104</v>
      </c>
    </row>
    <row r="37" s="48" customFormat="1" ht="15.75">
      <c r="A37" s="47" t="s">
        <v>105</v>
      </c>
    </row>
    <row r="38" s="46" customFormat="1" ht="15.75">
      <c r="A38" s="47" t="s">
        <v>108</v>
      </c>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topLeftCell="A1">
      <selection activeCell="M8" sqref="M8"/>
    </sheetView>
  </sheetViews>
  <sheetFormatPr defaultColWidth="9.140625" defaultRowHeight="15"/>
  <cols>
    <col min="1" max="1" width="20.140625" style="0" customWidth="1"/>
    <col min="2" max="2" width="10.421875" style="0" customWidth="1"/>
    <col min="3" max="4" width="11.28125" style="0" customWidth="1"/>
    <col min="5" max="5" width="12.140625" style="0" customWidth="1"/>
    <col min="6" max="6" width="12.7109375" style="0" customWidth="1"/>
    <col min="7" max="7" width="13.57421875" style="0" customWidth="1"/>
    <col min="8" max="8" width="12.00390625" style="0" customWidth="1"/>
    <col min="9" max="9" width="12.421875" style="0" customWidth="1"/>
    <col min="10" max="10" width="11.8515625" style="0" customWidth="1"/>
    <col min="11" max="11" width="11.7109375" style="0" customWidth="1"/>
    <col min="12" max="12" width="13.00390625" style="0" customWidth="1"/>
    <col min="13" max="13" width="15.421875" style="0" customWidth="1"/>
    <col min="14" max="14" width="14.00390625" style="0" customWidth="1"/>
  </cols>
  <sheetData>
    <row r="1" spans="1:13" ht="15">
      <c r="A1" s="13" t="s">
        <v>24</v>
      </c>
      <c r="B1" s="11"/>
      <c r="C1" s="11"/>
      <c r="D1" s="11"/>
      <c r="E1" s="11"/>
      <c r="F1" s="11"/>
      <c r="G1" s="11"/>
      <c r="H1" s="11"/>
      <c r="I1" s="11"/>
      <c r="J1" s="11"/>
      <c r="K1" s="11"/>
      <c r="L1" s="11"/>
      <c r="M1" s="11"/>
    </row>
    <row r="2" s="10" customFormat="1" ht="15"/>
    <row r="3" spans="3:13" ht="15">
      <c r="C3" t="s">
        <v>49</v>
      </c>
      <c r="D3" t="s">
        <v>50</v>
      </c>
      <c r="E3" t="s">
        <v>51</v>
      </c>
      <c r="F3" t="s">
        <v>52</v>
      </c>
      <c r="G3" t="s">
        <v>53</v>
      </c>
      <c r="H3" t="s">
        <v>54</v>
      </c>
      <c r="I3" t="s">
        <v>55</v>
      </c>
      <c r="J3" t="s">
        <v>56</v>
      </c>
      <c r="K3" t="s">
        <v>57</v>
      </c>
      <c r="L3" t="s">
        <v>58</v>
      </c>
      <c r="M3" t="s">
        <v>25</v>
      </c>
    </row>
    <row r="4" spans="1:13" ht="15.75">
      <c r="A4" s="29" t="s">
        <v>10</v>
      </c>
      <c r="B4" s="30" t="s">
        <v>1</v>
      </c>
      <c r="C4" s="31">
        <f aca="true" t="shared" si="0" ref="C4:M4">D17/D19</f>
        <v>0.9</v>
      </c>
      <c r="D4" s="31">
        <f t="shared" si="0"/>
        <v>0.05</v>
      </c>
      <c r="E4" s="31">
        <f t="shared" si="0"/>
        <v>0.888888888888889</v>
      </c>
      <c r="F4" s="31">
        <f t="shared" si="0"/>
        <v>0.5</v>
      </c>
      <c r="G4" s="31">
        <f t="shared" si="0"/>
        <v>0.5</v>
      </c>
      <c r="H4" s="31">
        <f t="shared" si="0"/>
        <v>0.5</v>
      </c>
      <c r="I4" s="31">
        <f t="shared" si="0"/>
        <v>0.5</v>
      </c>
      <c r="J4" s="31">
        <f t="shared" si="0"/>
        <v>0.5</v>
      </c>
      <c r="K4" s="31">
        <f t="shared" si="0"/>
        <v>0.5</v>
      </c>
      <c r="L4" s="31">
        <f t="shared" si="0"/>
        <v>0.5</v>
      </c>
      <c r="M4" s="31">
        <f t="shared" si="0"/>
        <v>0.7912087912087912</v>
      </c>
    </row>
    <row r="5" spans="1:13" ht="15.75">
      <c r="A5" s="21" t="s">
        <v>9</v>
      </c>
      <c r="B5" s="21" t="s">
        <v>2</v>
      </c>
      <c r="C5" s="22">
        <v>0.5</v>
      </c>
      <c r="D5" s="23">
        <v>0.5</v>
      </c>
      <c r="E5" s="23">
        <v>0.5</v>
      </c>
      <c r="F5" s="23">
        <v>0.5</v>
      </c>
      <c r="G5" s="23">
        <v>0.5</v>
      </c>
      <c r="H5" s="23">
        <v>0.5</v>
      </c>
      <c r="I5" s="23">
        <v>0.5</v>
      </c>
      <c r="J5" s="23">
        <v>0.5</v>
      </c>
      <c r="K5" s="23">
        <v>0.5</v>
      </c>
      <c r="L5" s="23">
        <v>0.5</v>
      </c>
      <c r="M5" s="24">
        <v>0.5</v>
      </c>
    </row>
    <row r="6" spans="1:13" ht="15.75">
      <c r="A6" s="25" t="s">
        <v>11</v>
      </c>
      <c r="B6" s="25" t="s">
        <v>3</v>
      </c>
      <c r="C6" s="26">
        <v>0.9</v>
      </c>
      <c r="D6" s="27">
        <v>0.05</v>
      </c>
      <c r="E6" s="27">
        <v>0.8</v>
      </c>
      <c r="F6" s="27">
        <v>1</v>
      </c>
      <c r="G6" s="27">
        <v>1</v>
      </c>
      <c r="H6" s="27">
        <v>1</v>
      </c>
      <c r="I6" s="27">
        <v>1</v>
      </c>
      <c r="J6" s="27">
        <v>1</v>
      </c>
      <c r="K6" s="27">
        <v>1</v>
      </c>
      <c r="L6" s="27">
        <v>1</v>
      </c>
      <c r="M6" s="28">
        <f>C6*D6*E6*F6*G6*H6*I6*J6*K6*L6</f>
        <v>0.036000000000000004</v>
      </c>
    </row>
    <row r="7" spans="1:13" ht="15.75">
      <c r="A7" s="16"/>
      <c r="B7" s="7" t="s">
        <v>4</v>
      </c>
      <c r="C7" s="9">
        <f>1-C5</f>
        <v>0.5</v>
      </c>
      <c r="D7" s="7">
        <f aca="true" t="shared" si="1" ref="D7:M7">1-D5</f>
        <v>0.5</v>
      </c>
      <c r="E7" s="7">
        <f t="shared" si="1"/>
        <v>0.5</v>
      </c>
      <c r="F7" s="7">
        <f t="shared" si="1"/>
        <v>0.5</v>
      </c>
      <c r="G7" s="7">
        <f t="shared" si="1"/>
        <v>0.5</v>
      </c>
      <c r="H7" s="7">
        <f t="shared" si="1"/>
        <v>0.5</v>
      </c>
      <c r="I7" s="7">
        <f t="shared" si="1"/>
        <v>0.5</v>
      </c>
      <c r="J7" s="7">
        <f t="shared" si="1"/>
        <v>0.5</v>
      </c>
      <c r="K7" s="7">
        <f t="shared" si="1"/>
        <v>0.5</v>
      </c>
      <c r="L7" s="7">
        <f t="shared" si="1"/>
        <v>0.5</v>
      </c>
      <c r="M7" s="7">
        <f t="shared" si="1"/>
        <v>0.5</v>
      </c>
    </row>
    <row r="8" spans="1:13" ht="15.75">
      <c r="A8" s="25" t="s">
        <v>12</v>
      </c>
      <c r="B8" s="25" t="s">
        <v>5</v>
      </c>
      <c r="C8" s="26">
        <v>0.1</v>
      </c>
      <c r="D8" s="27">
        <v>0.95</v>
      </c>
      <c r="E8" s="27">
        <v>0.1</v>
      </c>
      <c r="F8" s="27">
        <v>1</v>
      </c>
      <c r="G8" s="27">
        <v>1</v>
      </c>
      <c r="H8" s="27">
        <v>1</v>
      </c>
      <c r="I8" s="27">
        <v>1</v>
      </c>
      <c r="J8" s="27">
        <v>1</v>
      </c>
      <c r="K8" s="27">
        <v>1</v>
      </c>
      <c r="L8" s="27">
        <v>1</v>
      </c>
      <c r="M8" s="28">
        <f>C8*D8*E8*F8*G8*H8*I8*J8*K8*L8</f>
        <v>0.009500000000000001</v>
      </c>
    </row>
    <row r="9" spans="1:6" ht="15.75">
      <c r="A9" s="6"/>
      <c r="B9" s="6" t="s">
        <v>13</v>
      </c>
      <c r="C9" s="9"/>
      <c r="D9" s="7"/>
      <c r="E9" s="7"/>
      <c r="F9" s="7"/>
    </row>
    <row r="10" spans="3:6" ht="15.75">
      <c r="C10" s="9"/>
      <c r="D10" s="7"/>
      <c r="E10" s="7"/>
      <c r="F10" s="7"/>
    </row>
    <row r="11" spans="1:13" ht="15.75">
      <c r="A11" s="6" t="s">
        <v>39</v>
      </c>
      <c r="B11" s="6" t="s">
        <v>40</v>
      </c>
      <c r="C11" s="9">
        <f aca="true" t="shared" si="2" ref="C11:M11">C4-C5</f>
        <v>0.4</v>
      </c>
      <c r="D11" s="9">
        <f t="shared" si="2"/>
        <v>-0.45</v>
      </c>
      <c r="E11" s="9">
        <f t="shared" si="2"/>
        <v>0.38888888888888895</v>
      </c>
      <c r="F11" s="9">
        <f t="shared" si="2"/>
        <v>0</v>
      </c>
      <c r="G11" s="9">
        <f t="shared" si="2"/>
        <v>0</v>
      </c>
      <c r="H11" s="9">
        <f t="shared" si="2"/>
        <v>0</v>
      </c>
      <c r="I11" s="9">
        <f t="shared" si="2"/>
        <v>0</v>
      </c>
      <c r="J11" s="9">
        <f t="shared" si="2"/>
        <v>0</v>
      </c>
      <c r="K11" s="9">
        <f t="shared" si="2"/>
        <v>0</v>
      </c>
      <c r="L11" s="9">
        <f t="shared" si="2"/>
        <v>0</v>
      </c>
      <c r="M11" s="9">
        <f t="shared" si="2"/>
        <v>0.2912087912087912</v>
      </c>
    </row>
    <row r="12" spans="1:13" ht="15.75">
      <c r="A12" s="6"/>
      <c r="B12" s="6" t="s">
        <v>41</v>
      </c>
      <c r="C12" s="9">
        <f aca="true" t="shared" si="3" ref="C12:M12">C6/C8</f>
        <v>9</v>
      </c>
      <c r="D12" s="9">
        <f t="shared" si="3"/>
        <v>0.052631578947368425</v>
      </c>
      <c r="E12" s="9">
        <f t="shared" si="3"/>
        <v>8</v>
      </c>
      <c r="F12" s="9">
        <f t="shared" si="3"/>
        <v>1</v>
      </c>
      <c r="G12" s="9">
        <f t="shared" si="3"/>
        <v>1</v>
      </c>
      <c r="H12" s="9">
        <f t="shared" si="3"/>
        <v>1</v>
      </c>
      <c r="I12" s="9">
        <f t="shared" si="3"/>
        <v>1</v>
      </c>
      <c r="J12" s="9">
        <f t="shared" si="3"/>
        <v>1</v>
      </c>
      <c r="K12" s="9">
        <f t="shared" si="3"/>
        <v>1</v>
      </c>
      <c r="L12" s="9">
        <f t="shared" si="3"/>
        <v>1</v>
      </c>
      <c r="M12" s="9">
        <f t="shared" si="3"/>
        <v>3.789473684210526</v>
      </c>
    </row>
    <row r="13" spans="1:13" ht="15.75">
      <c r="A13" s="6"/>
      <c r="B13" s="6" t="s">
        <v>42</v>
      </c>
      <c r="C13" s="9">
        <f aca="true" t="shared" si="4" ref="C13:M13">LN(C12)</f>
        <v>2.1972245773362196</v>
      </c>
      <c r="D13" s="9">
        <f t="shared" si="4"/>
        <v>-2.9444389791664403</v>
      </c>
      <c r="E13" s="9">
        <f t="shared" si="4"/>
        <v>2.0794415416798357</v>
      </c>
      <c r="F13" s="9">
        <f t="shared" si="4"/>
        <v>0</v>
      </c>
      <c r="G13" s="9">
        <f t="shared" si="4"/>
        <v>0</v>
      </c>
      <c r="H13" s="9">
        <f t="shared" si="4"/>
        <v>0</v>
      </c>
      <c r="I13" s="9">
        <f t="shared" si="4"/>
        <v>0</v>
      </c>
      <c r="J13" s="9">
        <f t="shared" si="4"/>
        <v>0</v>
      </c>
      <c r="K13" s="9">
        <f t="shared" si="4"/>
        <v>0</v>
      </c>
      <c r="L13" s="9">
        <f t="shared" si="4"/>
        <v>0</v>
      </c>
      <c r="M13" s="9">
        <f t="shared" si="4"/>
        <v>1.3322271398496148</v>
      </c>
    </row>
    <row r="14" spans="1:6" ht="15.75">
      <c r="A14" s="6"/>
      <c r="B14" s="6"/>
      <c r="C14" s="9"/>
      <c r="D14" s="7"/>
      <c r="E14" s="7"/>
      <c r="F14" s="7"/>
    </row>
    <row r="15" spans="1:6" ht="15.75">
      <c r="A15" s="6"/>
      <c r="B15" s="7"/>
      <c r="C15" s="7"/>
      <c r="D15" s="7"/>
      <c r="E15" s="7"/>
      <c r="F15" s="7"/>
    </row>
    <row r="16" spans="1:14" ht="15.75" hidden="1">
      <c r="A16" s="17" t="s">
        <v>37</v>
      </c>
      <c r="B16" s="12"/>
      <c r="C16" s="7"/>
      <c r="D16" s="15" t="s">
        <v>26</v>
      </c>
      <c r="E16" s="10" t="s">
        <v>27</v>
      </c>
      <c r="F16" s="10" t="s">
        <v>28</v>
      </c>
      <c r="G16" s="10" t="s">
        <v>36</v>
      </c>
      <c r="H16" s="10" t="s">
        <v>35</v>
      </c>
      <c r="I16" s="10" t="s">
        <v>34</v>
      </c>
      <c r="J16" s="10" t="s">
        <v>33</v>
      </c>
      <c r="K16" s="10" t="s">
        <v>32</v>
      </c>
      <c r="L16" s="10" t="s">
        <v>31</v>
      </c>
      <c r="M16" s="10" t="s">
        <v>30</v>
      </c>
      <c r="N16" s="10" t="s">
        <v>29</v>
      </c>
    </row>
    <row r="17" spans="1:14" ht="15.75" hidden="1">
      <c r="A17" s="7" t="s">
        <v>6</v>
      </c>
      <c r="B17" s="7"/>
      <c r="C17" s="7"/>
      <c r="D17" s="7">
        <f aca="true" t="shared" si="5" ref="D17:N17">C5*C6</f>
        <v>0.45</v>
      </c>
      <c r="E17" s="7">
        <f t="shared" si="5"/>
        <v>0.025</v>
      </c>
      <c r="F17" s="7">
        <f t="shared" si="5"/>
        <v>0.4</v>
      </c>
      <c r="G17" s="7">
        <f t="shared" si="5"/>
        <v>0.5</v>
      </c>
      <c r="H17" s="7">
        <f t="shared" si="5"/>
        <v>0.5</v>
      </c>
      <c r="I17" s="7">
        <f t="shared" si="5"/>
        <v>0.5</v>
      </c>
      <c r="J17" s="7">
        <f t="shared" si="5"/>
        <v>0.5</v>
      </c>
      <c r="K17" s="7">
        <f t="shared" si="5"/>
        <v>0.5</v>
      </c>
      <c r="L17" s="7">
        <f t="shared" si="5"/>
        <v>0.5</v>
      </c>
      <c r="M17" s="7">
        <f t="shared" si="5"/>
        <v>0.5</v>
      </c>
      <c r="N17" s="7">
        <f t="shared" si="5"/>
        <v>0.018000000000000002</v>
      </c>
    </row>
    <row r="18" spans="1:14" ht="15.75" hidden="1">
      <c r="A18" s="7" t="s">
        <v>7</v>
      </c>
      <c r="B18" s="7"/>
      <c r="C18" s="7"/>
      <c r="D18" s="7">
        <f aca="true" t="shared" si="6" ref="D18:N18">C7*C8</f>
        <v>0.05</v>
      </c>
      <c r="E18" s="7">
        <f t="shared" si="6"/>
        <v>0.475</v>
      </c>
      <c r="F18" s="7">
        <f t="shared" si="6"/>
        <v>0.05</v>
      </c>
      <c r="G18" s="7">
        <f t="shared" si="6"/>
        <v>0.5</v>
      </c>
      <c r="H18" s="7">
        <f t="shared" si="6"/>
        <v>0.5</v>
      </c>
      <c r="I18" s="7">
        <f t="shared" si="6"/>
        <v>0.5</v>
      </c>
      <c r="J18" s="7">
        <f t="shared" si="6"/>
        <v>0.5</v>
      </c>
      <c r="K18" s="7">
        <f t="shared" si="6"/>
        <v>0.5</v>
      </c>
      <c r="L18" s="7">
        <f t="shared" si="6"/>
        <v>0.5</v>
      </c>
      <c r="M18" s="7">
        <f t="shared" si="6"/>
        <v>0.5</v>
      </c>
      <c r="N18" s="7">
        <f t="shared" si="6"/>
        <v>0.004750000000000001</v>
      </c>
    </row>
    <row r="19" spans="1:14" ht="15.75" hidden="1">
      <c r="A19" s="7" t="s">
        <v>8</v>
      </c>
      <c r="B19" s="7"/>
      <c r="C19" s="7"/>
      <c r="D19" s="7">
        <f aca="true" t="shared" si="7" ref="D19:N19">D17+D18</f>
        <v>0.5</v>
      </c>
      <c r="E19" s="7">
        <f t="shared" si="7"/>
        <v>0.5</v>
      </c>
      <c r="F19" s="7">
        <f t="shared" si="7"/>
        <v>0.45</v>
      </c>
      <c r="G19" s="7">
        <f t="shared" si="7"/>
        <v>1</v>
      </c>
      <c r="H19" s="7">
        <f t="shared" si="7"/>
        <v>1</v>
      </c>
      <c r="I19" s="7">
        <f t="shared" si="7"/>
        <v>1</v>
      </c>
      <c r="J19" s="7">
        <f t="shared" si="7"/>
        <v>1</v>
      </c>
      <c r="K19" s="7">
        <f t="shared" si="7"/>
        <v>1</v>
      </c>
      <c r="L19" s="7">
        <f t="shared" si="7"/>
        <v>1</v>
      </c>
      <c r="M19" s="7">
        <f t="shared" si="7"/>
        <v>1</v>
      </c>
      <c r="N19" s="7">
        <f t="shared" si="7"/>
        <v>0.022750000000000003</v>
      </c>
    </row>
    <row r="20" s="46" customFormat="1" ht="15.75">
      <c r="A20" s="47" t="s">
        <v>109</v>
      </c>
    </row>
    <row r="21" s="48" customFormat="1" ht="15.75">
      <c r="A21" s="47" t="s">
        <v>110</v>
      </c>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topLeftCell="A1">
      <selection activeCell="M8" sqref="M8"/>
    </sheetView>
  </sheetViews>
  <sheetFormatPr defaultColWidth="9.140625" defaultRowHeight="15"/>
  <cols>
    <col min="1" max="1" width="19.8515625" style="0" customWidth="1"/>
    <col min="2" max="2" width="10.421875" style="0" customWidth="1"/>
    <col min="3" max="4" width="11.28125" style="0" customWidth="1"/>
    <col min="5" max="5" width="12.140625" style="0" customWidth="1"/>
    <col min="6" max="6" width="12.7109375" style="0" customWidth="1"/>
    <col min="7" max="7" width="13.57421875" style="0" customWidth="1"/>
    <col min="8" max="8" width="12.00390625" style="0" customWidth="1"/>
    <col min="9" max="9" width="12.421875" style="0" customWidth="1"/>
    <col min="10" max="10" width="11.8515625" style="0" customWidth="1"/>
    <col min="11" max="11" width="11.7109375" style="0" customWidth="1"/>
    <col min="12" max="12" width="13.00390625" style="0" customWidth="1"/>
    <col min="13" max="13" width="15.421875" style="0" customWidth="1"/>
    <col min="14" max="14" width="14.00390625" style="0" customWidth="1"/>
  </cols>
  <sheetData>
    <row r="1" spans="1:13" ht="15">
      <c r="A1" s="13" t="s">
        <v>24</v>
      </c>
      <c r="B1" s="11"/>
      <c r="C1" s="11"/>
      <c r="D1" s="11"/>
      <c r="E1" s="11"/>
      <c r="F1" s="11"/>
      <c r="G1" s="11"/>
      <c r="H1" s="11"/>
      <c r="I1" s="11"/>
      <c r="J1" s="11"/>
      <c r="K1" s="11"/>
      <c r="L1" s="11"/>
      <c r="M1" s="11"/>
    </row>
    <row r="2" s="10" customFormat="1" ht="15"/>
    <row r="3" spans="3:13" ht="15">
      <c r="C3" t="s">
        <v>59</v>
      </c>
      <c r="D3" t="s">
        <v>60</v>
      </c>
      <c r="E3" t="s">
        <v>61</v>
      </c>
      <c r="F3" t="s">
        <v>62</v>
      </c>
      <c r="G3" t="s">
        <v>63</v>
      </c>
      <c r="H3" t="s">
        <v>64</v>
      </c>
      <c r="I3" t="s">
        <v>65</v>
      </c>
      <c r="J3" t="s">
        <v>66</v>
      </c>
      <c r="K3" t="s">
        <v>67</v>
      </c>
      <c r="L3" t="s">
        <v>68</v>
      </c>
      <c r="M3" t="s">
        <v>25</v>
      </c>
    </row>
    <row r="4" spans="1:13" ht="15.75">
      <c r="A4" s="29" t="s">
        <v>10</v>
      </c>
      <c r="B4" s="30" t="s">
        <v>1</v>
      </c>
      <c r="C4" s="31">
        <f aca="true" t="shared" si="0" ref="C4:M4">D17/D19</f>
        <v>0.9895833333333334</v>
      </c>
      <c r="D4" s="31">
        <f t="shared" si="0"/>
        <v>0.01</v>
      </c>
      <c r="E4" s="31">
        <f t="shared" si="0"/>
        <v>0.9473684210526315</v>
      </c>
      <c r="F4" s="31">
        <f t="shared" si="0"/>
        <v>0.5</v>
      </c>
      <c r="G4" s="31">
        <f t="shared" si="0"/>
        <v>0.5</v>
      </c>
      <c r="H4" s="31">
        <f t="shared" si="0"/>
        <v>0.5</v>
      </c>
      <c r="I4" s="31">
        <f t="shared" si="0"/>
        <v>0.5</v>
      </c>
      <c r="J4" s="31">
        <f t="shared" si="0"/>
        <v>0.5</v>
      </c>
      <c r="K4" s="31">
        <f t="shared" si="0"/>
        <v>0.5</v>
      </c>
      <c r="L4" s="31">
        <f t="shared" si="0"/>
        <v>0.5</v>
      </c>
      <c r="M4" s="31">
        <f t="shared" si="0"/>
        <v>0.9452736318407959</v>
      </c>
    </row>
    <row r="5" spans="1:13" ht="15.75">
      <c r="A5" s="21" t="s">
        <v>9</v>
      </c>
      <c r="B5" s="21" t="s">
        <v>2</v>
      </c>
      <c r="C5" s="22">
        <v>0.5</v>
      </c>
      <c r="D5" s="23">
        <v>0.5</v>
      </c>
      <c r="E5" s="23">
        <v>0.5</v>
      </c>
      <c r="F5" s="23">
        <v>0.5</v>
      </c>
      <c r="G5" s="23">
        <v>0.5</v>
      </c>
      <c r="H5" s="23">
        <v>0.5</v>
      </c>
      <c r="I5" s="23">
        <v>0.5</v>
      </c>
      <c r="J5" s="23">
        <v>0.5</v>
      </c>
      <c r="K5" s="23">
        <v>0.5</v>
      </c>
      <c r="L5" s="23">
        <v>0.5</v>
      </c>
      <c r="M5" s="24">
        <v>0.5</v>
      </c>
    </row>
    <row r="6" spans="1:13" ht="15.75">
      <c r="A6" s="25" t="s">
        <v>11</v>
      </c>
      <c r="B6" s="25" t="s">
        <v>3</v>
      </c>
      <c r="C6" s="26">
        <v>0.95</v>
      </c>
      <c r="D6" s="27">
        <v>0.01</v>
      </c>
      <c r="E6" s="27">
        <v>0.9</v>
      </c>
      <c r="F6" s="27">
        <v>1</v>
      </c>
      <c r="G6" s="27">
        <v>1</v>
      </c>
      <c r="H6" s="27">
        <v>1</v>
      </c>
      <c r="I6" s="27">
        <v>1</v>
      </c>
      <c r="J6" s="27">
        <v>1</v>
      </c>
      <c r="K6" s="27">
        <v>1</v>
      </c>
      <c r="L6" s="27">
        <v>1</v>
      </c>
      <c r="M6" s="28">
        <f>C6*D6*E6*F6*G6*H6*I6*J6*K6*L6</f>
        <v>0.00855</v>
      </c>
    </row>
    <row r="7" spans="1:13" ht="15.75">
      <c r="A7" s="16"/>
      <c r="B7" s="7" t="s">
        <v>4</v>
      </c>
      <c r="C7" s="9">
        <f>1-C5</f>
        <v>0.5</v>
      </c>
      <c r="D7" s="7">
        <f aca="true" t="shared" si="1" ref="D7:M7">1-D5</f>
        <v>0.5</v>
      </c>
      <c r="E7" s="7">
        <f t="shared" si="1"/>
        <v>0.5</v>
      </c>
      <c r="F7" s="7">
        <f t="shared" si="1"/>
        <v>0.5</v>
      </c>
      <c r="G7" s="7">
        <f t="shared" si="1"/>
        <v>0.5</v>
      </c>
      <c r="H7" s="7">
        <f t="shared" si="1"/>
        <v>0.5</v>
      </c>
      <c r="I7" s="7">
        <f t="shared" si="1"/>
        <v>0.5</v>
      </c>
      <c r="J7" s="7">
        <f t="shared" si="1"/>
        <v>0.5</v>
      </c>
      <c r="K7" s="7">
        <f t="shared" si="1"/>
        <v>0.5</v>
      </c>
      <c r="L7" s="7">
        <f t="shared" si="1"/>
        <v>0.5</v>
      </c>
      <c r="M7" s="7">
        <f t="shared" si="1"/>
        <v>0.5</v>
      </c>
    </row>
    <row r="8" spans="1:13" ht="15.75">
      <c r="A8" s="25" t="s">
        <v>12</v>
      </c>
      <c r="B8" s="25" t="s">
        <v>5</v>
      </c>
      <c r="C8" s="26">
        <v>0.01</v>
      </c>
      <c r="D8" s="27">
        <v>0.99</v>
      </c>
      <c r="E8" s="27">
        <v>0.05</v>
      </c>
      <c r="F8" s="27">
        <v>1</v>
      </c>
      <c r="G8" s="27">
        <v>1</v>
      </c>
      <c r="H8" s="27">
        <v>1</v>
      </c>
      <c r="I8" s="27">
        <v>1</v>
      </c>
      <c r="J8" s="27">
        <v>1</v>
      </c>
      <c r="K8" s="27">
        <v>1</v>
      </c>
      <c r="L8" s="27">
        <v>1</v>
      </c>
      <c r="M8" s="28">
        <f>C8*D8*E8*F8*G8*H8*I8*J8*K8*L8</f>
        <v>0.0004950000000000001</v>
      </c>
    </row>
    <row r="9" spans="1:6" ht="15.75">
      <c r="A9" s="6"/>
      <c r="B9" s="6" t="s">
        <v>13</v>
      </c>
      <c r="C9" s="9"/>
      <c r="D9" s="7"/>
      <c r="E9" s="7"/>
      <c r="F9" s="7"/>
    </row>
    <row r="10" spans="3:6" ht="15.75">
      <c r="C10" s="9"/>
      <c r="D10" s="7"/>
      <c r="E10" s="7"/>
      <c r="F10" s="7"/>
    </row>
    <row r="11" spans="1:13" ht="15.75">
      <c r="A11" s="6" t="s">
        <v>39</v>
      </c>
      <c r="B11" s="6" t="s">
        <v>40</v>
      </c>
      <c r="C11" s="9">
        <f aca="true" t="shared" si="2" ref="C11:M11">C4-C5</f>
        <v>0.48958333333333337</v>
      </c>
      <c r="D11" s="9">
        <f t="shared" si="2"/>
        <v>-0.49</v>
      </c>
      <c r="E11" s="9">
        <f t="shared" si="2"/>
        <v>0.4473684210526315</v>
      </c>
      <c r="F11" s="9">
        <f t="shared" si="2"/>
        <v>0</v>
      </c>
      <c r="G11" s="9">
        <f t="shared" si="2"/>
        <v>0</v>
      </c>
      <c r="H11" s="9">
        <f t="shared" si="2"/>
        <v>0</v>
      </c>
      <c r="I11" s="9">
        <f t="shared" si="2"/>
        <v>0</v>
      </c>
      <c r="J11" s="9">
        <f t="shared" si="2"/>
        <v>0</v>
      </c>
      <c r="K11" s="9">
        <f t="shared" si="2"/>
        <v>0</v>
      </c>
      <c r="L11" s="9">
        <f t="shared" si="2"/>
        <v>0</v>
      </c>
      <c r="M11" s="9">
        <f t="shared" si="2"/>
        <v>0.44527363184079594</v>
      </c>
    </row>
    <row r="12" spans="1:13" ht="15.75">
      <c r="A12" s="6"/>
      <c r="B12" s="6" t="s">
        <v>41</v>
      </c>
      <c r="C12" s="9">
        <f aca="true" t="shared" si="3" ref="C12:M12">C6/C8</f>
        <v>95</v>
      </c>
      <c r="D12" s="9">
        <f t="shared" si="3"/>
        <v>0.010101010101010102</v>
      </c>
      <c r="E12" s="9">
        <f t="shared" si="3"/>
        <v>18</v>
      </c>
      <c r="F12" s="9">
        <f t="shared" si="3"/>
        <v>1</v>
      </c>
      <c r="G12" s="9">
        <f t="shared" si="3"/>
        <v>1</v>
      </c>
      <c r="H12" s="9">
        <f t="shared" si="3"/>
        <v>1</v>
      </c>
      <c r="I12" s="9">
        <f t="shared" si="3"/>
        <v>1</v>
      </c>
      <c r="J12" s="9">
        <f t="shared" si="3"/>
        <v>1</v>
      </c>
      <c r="K12" s="9">
        <f t="shared" si="3"/>
        <v>1</v>
      </c>
      <c r="L12" s="9">
        <f t="shared" si="3"/>
        <v>1</v>
      </c>
      <c r="M12" s="9">
        <f t="shared" si="3"/>
        <v>17.27272727272727</v>
      </c>
    </row>
    <row r="13" spans="1:13" ht="15.75">
      <c r="A13" s="6"/>
      <c r="B13" s="6" t="s">
        <v>42</v>
      </c>
      <c r="C13" s="9">
        <f aca="true" t="shared" si="4" ref="C13:M13">LN(C12)</f>
        <v>4.553876891600541</v>
      </c>
      <c r="D13" s="9">
        <f t="shared" si="4"/>
        <v>-4.59511985013459</v>
      </c>
      <c r="E13" s="9">
        <f t="shared" si="4"/>
        <v>2.8903717578961645</v>
      </c>
      <c r="F13" s="9">
        <f t="shared" si="4"/>
        <v>0</v>
      </c>
      <c r="G13" s="9">
        <f t="shared" si="4"/>
        <v>0</v>
      </c>
      <c r="H13" s="9">
        <f t="shared" si="4"/>
        <v>0</v>
      </c>
      <c r="I13" s="9">
        <f t="shared" si="4"/>
        <v>0</v>
      </c>
      <c r="J13" s="9">
        <f t="shared" si="4"/>
        <v>0</v>
      </c>
      <c r="K13" s="9">
        <f t="shared" si="4"/>
        <v>0</v>
      </c>
      <c r="L13" s="9">
        <f t="shared" si="4"/>
        <v>0</v>
      </c>
      <c r="M13" s="9">
        <f t="shared" si="4"/>
        <v>2.8491287993621155</v>
      </c>
    </row>
    <row r="14" spans="1:6" ht="15.75">
      <c r="A14" s="6"/>
      <c r="B14" s="6"/>
      <c r="C14" s="9"/>
      <c r="D14" s="7"/>
      <c r="E14" s="7"/>
      <c r="F14" s="7"/>
    </row>
    <row r="15" spans="1:6" ht="15.75">
      <c r="A15" s="6"/>
      <c r="B15" s="7"/>
      <c r="C15" s="7"/>
      <c r="D15" s="7"/>
      <c r="E15" s="7"/>
      <c r="F15" s="7"/>
    </row>
    <row r="16" spans="1:14" ht="15.75" hidden="1">
      <c r="A16" s="17" t="s">
        <v>37</v>
      </c>
      <c r="B16" s="12"/>
      <c r="C16" s="7"/>
      <c r="D16" s="15" t="s">
        <v>26</v>
      </c>
      <c r="E16" s="10" t="s">
        <v>27</v>
      </c>
      <c r="F16" s="10" t="s">
        <v>28</v>
      </c>
      <c r="G16" s="10" t="s">
        <v>36</v>
      </c>
      <c r="H16" s="10" t="s">
        <v>35</v>
      </c>
      <c r="I16" s="10" t="s">
        <v>34</v>
      </c>
      <c r="J16" s="10" t="s">
        <v>33</v>
      </c>
      <c r="K16" s="10" t="s">
        <v>32</v>
      </c>
      <c r="L16" s="10" t="s">
        <v>31</v>
      </c>
      <c r="M16" s="10" t="s">
        <v>30</v>
      </c>
      <c r="N16" s="10" t="s">
        <v>29</v>
      </c>
    </row>
    <row r="17" spans="1:14" ht="15.75" hidden="1">
      <c r="A17" s="7" t="s">
        <v>6</v>
      </c>
      <c r="B17" s="7"/>
      <c r="C17" s="7"/>
      <c r="D17" s="7">
        <f aca="true" t="shared" si="5" ref="D17:N17">C5*C6</f>
        <v>0.475</v>
      </c>
      <c r="E17" s="7">
        <f t="shared" si="5"/>
        <v>0.005</v>
      </c>
      <c r="F17" s="7">
        <f t="shared" si="5"/>
        <v>0.45</v>
      </c>
      <c r="G17" s="7">
        <f t="shared" si="5"/>
        <v>0.5</v>
      </c>
      <c r="H17" s="7">
        <f t="shared" si="5"/>
        <v>0.5</v>
      </c>
      <c r="I17" s="7">
        <f t="shared" si="5"/>
        <v>0.5</v>
      </c>
      <c r="J17" s="7">
        <f t="shared" si="5"/>
        <v>0.5</v>
      </c>
      <c r="K17" s="7">
        <f t="shared" si="5"/>
        <v>0.5</v>
      </c>
      <c r="L17" s="7">
        <f t="shared" si="5"/>
        <v>0.5</v>
      </c>
      <c r="M17" s="7">
        <f t="shared" si="5"/>
        <v>0.5</v>
      </c>
      <c r="N17" s="7">
        <f t="shared" si="5"/>
        <v>0.004275</v>
      </c>
    </row>
    <row r="18" spans="1:14" ht="15.75" hidden="1">
      <c r="A18" s="7" t="s">
        <v>7</v>
      </c>
      <c r="B18" s="7"/>
      <c r="C18" s="7"/>
      <c r="D18" s="7">
        <f aca="true" t="shared" si="6" ref="D18:N18">C7*C8</f>
        <v>0.005</v>
      </c>
      <c r="E18" s="7">
        <f t="shared" si="6"/>
        <v>0.495</v>
      </c>
      <c r="F18" s="7">
        <f t="shared" si="6"/>
        <v>0.025</v>
      </c>
      <c r="G18" s="7">
        <f t="shared" si="6"/>
        <v>0.5</v>
      </c>
      <c r="H18" s="7">
        <f t="shared" si="6"/>
        <v>0.5</v>
      </c>
      <c r="I18" s="7">
        <f t="shared" si="6"/>
        <v>0.5</v>
      </c>
      <c r="J18" s="7">
        <f t="shared" si="6"/>
        <v>0.5</v>
      </c>
      <c r="K18" s="7">
        <f t="shared" si="6"/>
        <v>0.5</v>
      </c>
      <c r="L18" s="7">
        <f t="shared" si="6"/>
        <v>0.5</v>
      </c>
      <c r="M18" s="7">
        <f t="shared" si="6"/>
        <v>0.5</v>
      </c>
      <c r="N18" s="7">
        <f t="shared" si="6"/>
        <v>0.00024750000000000005</v>
      </c>
    </row>
    <row r="19" spans="1:14" ht="15.75" hidden="1">
      <c r="A19" s="7" t="s">
        <v>8</v>
      </c>
      <c r="B19" s="7"/>
      <c r="C19" s="7"/>
      <c r="D19" s="7">
        <f aca="true" t="shared" si="7" ref="D19:N19">D17+D18</f>
        <v>0.48</v>
      </c>
      <c r="E19" s="7">
        <f t="shared" si="7"/>
        <v>0.5</v>
      </c>
      <c r="F19" s="7">
        <f t="shared" si="7"/>
        <v>0.47500000000000003</v>
      </c>
      <c r="G19" s="7">
        <f t="shared" si="7"/>
        <v>1</v>
      </c>
      <c r="H19" s="7">
        <f t="shared" si="7"/>
        <v>1</v>
      </c>
      <c r="I19" s="7">
        <f t="shared" si="7"/>
        <v>1</v>
      </c>
      <c r="J19" s="7">
        <f t="shared" si="7"/>
        <v>1</v>
      </c>
      <c r="K19" s="7">
        <f t="shared" si="7"/>
        <v>1</v>
      </c>
      <c r="L19" s="7">
        <f t="shared" si="7"/>
        <v>1</v>
      </c>
      <c r="M19" s="7">
        <f t="shared" si="7"/>
        <v>1</v>
      </c>
      <c r="N19" s="7">
        <f t="shared" si="7"/>
        <v>0.0045225000000000005</v>
      </c>
    </row>
    <row r="20" s="46" customFormat="1" ht="15.75">
      <c r="A20" s="47" t="s">
        <v>111</v>
      </c>
    </row>
    <row r="21" s="48" customFormat="1" ht="15.75">
      <c r="A21" s="47" t="s">
        <v>112</v>
      </c>
    </row>
  </sheetData>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k D A A B Q S w M E F A A C A A g A 2 J 1 Q S t s L 0 3 G p A A A A + A A A A B I A H A B D b 2 5 m a W c v U G F j a 2 F n Z S 5 4 b W w g o h g A K K A U A A A A A A A A A A A A A A A A A A A A A A A A A A A A h Y 9 N C s I w G E S v U r J v f m o r U r 6 m o A s 3 F g R B 3 I Y Y 2 2 C b S p O a 3 s 2 F R / I K F r T q z u U M b + D N 4 3 a H f G j q 4 K o 6 q 1 u T I Y Y p C p S R 7 V G b M k O 9 O 4 U L l H P Y C n k W p Q p G 2 N h 0 s D p D l X O X l B D v P f Y z 3 H Y l i S h l 5 F B s d r J S j Q i 1 s U 4 Y q d B n d f y / Q h z 2 L x k e 4 Z j i O E l i z O Y M y F R D o c 0 X i U Z j T I H 8 l L D q a 9 d 3 i i s T r p d A p g j k / Y I / A V B L A w Q U A A I A C A D Y n V B 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2 J 1 Q S i i K R 7 g O A A A A E Q A A A B M A H A B G b 3 J t d W x h c y 9 T Z W N 0 a W 9 u M S 5 t I K I Y A C i g F A A A A A A A A A A A A A A A A A A A A A A A A A A A A C t O T S 7 J z M 9 T C I b Q h t Y A U E s B A i 0 A F A A C A A g A 2 J 1 Q S t s L 0 3 G p A A A A + A A A A B I A A A A A A A A A A A A A A A A A A A A A A E N v b m Z p Z y 9 Q Y W N r Y W d l L n h t b F B L A Q I t A B Q A A g A I A N i d U E o P y u m r p A A A A O k A A A A T A A A A A A A A A A A A A A A A A P U A A A B b Q 2 9 u d G V u d F 9 U e X B l c 1 0 u e G 1 s U E s B A i 0 A F A A C A A g A 2 J 1 Q S 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G M o E l s g 3 s V L s m W l 7 X a M u 0 c A A A A A A g A A A A A A E G Y A A A A B A A A g A A A A k n s Q 4 k a l M f V 7 s r g w O 1 p 4 X J 7 1 5 r s q l O 5 X 0 n F P O X D z w 4 o A A A A A D o A A A A A C A A A g A A A A k t w G P f J v r W 0 j r O p A l n Q m R A 9 B B V e L P 2 u 4 R E z d A r q 7 h P t Q A A A A 9 p U D s w P H v v G W h f E A L S O Y v M o g F L 9 C t 2 Q W p H s Y T p d 7 + I Q 9 / v F M D 5 x K I s Q D + X t G x d N / h w b V C i A L x u Z l G K g P S M y Y 5 V b U X k E s s s X M L G K R Z t U i Z + R A A A A A e H j V z s T i H m 9 F C 3 4 i b 1 l / 3 l f s J A L x L n v G c 7 Z a / G i n R d z H P d G L M S 4 i Z o a I t K 0 t k 5 u i t W a e c c N / f k 5 m 6 B w E 8 V E g U g = = < / D a t a M a s h u p > 
</file>

<file path=customXml/itemProps1.xml><?xml version="1.0" encoding="utf-8"?>
<ds:datastoreItem xmlns:ds="http://schemas.openxmlformats.org/officeDocument/2006/customXml" ds:itemID="{177F5F34-E820-43E3-A7BF-231812B86C3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2017-03-17T14:52:21Z</dcterms:created>
  <dcterms:modified xsi:type="dcterms:W3CDTF">2017-03-20T14:12:40Z</dcterms:modified>
  <cp:category/>
  <cp:version/>
  <cp:contentType/>
  <cp:contentStatus/>
</cp:coreProperties>
</file>